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<sst xmlns="http://schemas.openxmlformats.org/spreadsheetml/2006/main" count="6316" uniqueCount="2914">
  <si>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</si>
  <si>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</si>
  <si>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</si>
  <si>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</si>
  <si>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</si>
  <si>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</si>
  <si>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</si>
  <si>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</si>
  <si>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</si>
  <si>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</si>
  <si>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</si>
  <si>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</si>
  <si>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</si>
  <si>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</si>
  <si>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</si>
  <si>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</si>
  <si>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</si>
  <si>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</si>
  <si>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</si>
  <si>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</si>
  <si>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</si>
  <si>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</si>
  <si>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</si>
  <si>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</si>
  <si>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</si>
  <si>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</si>
  <si>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</si>
  <si>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</si>
  <si>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</si>
  <si>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</si>
  <si>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</si>
  <si>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</si>
  <si>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</si>
  <si>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</si>
  <si>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</si>
  <si>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</si>
  <si>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</si>
  <si>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</si>
  <si>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</si>
  <si>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</si>
  <si>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</si>
  <si>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</si>
  <si>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</si>
  <si>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</si>
  <si>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</si>
  <si>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</si>
  <si>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</si>
  <si>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</si>
  <si>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</si>
  <si>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</si>
  <si>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</si>
  <si>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</si>
  <si>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</si>
  <si>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</si>
  <si>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</si>
  <si>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</si>
  <si>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</si>
  <si>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</si>
  <si>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</si>
  <si>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</si>
  <si>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</si>
  <si>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</si>
  <si>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</si>
  <si>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</si>
  <si>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</si>
  <si>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</si>
  <si>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</si>
  <si>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</si>
  <si>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</si>
  <si>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</si>
  <si>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</si>
  <si>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</si>
  <si>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</si>
  <si>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</si>
  <si>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</si>
  <si>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</si>
  <si>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</si>
  <si>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</si>
  <si>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</si>
  <si>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</si>
  <si>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</si>
  <si>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</si>
  <si>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</si>
  <si>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</si>
  <si>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</si>
  <si>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</si>
  <si>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</si>
  <si>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</si>
  <si>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</si>
  <si>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</si>
  <si>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</si>
  <si>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</si>
  <si>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</si>
  <si>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</si>
  <si>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</si>
  <si>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</si>
  <si>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</si>
  <si>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</si>
  <si>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</si>
  <si>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</si>
  <si>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</si>
  <si>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</si>
  <si>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</si>
  <si>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</si>
  <si>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</si>
  <si>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</si>
  <si>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</si>
  <si>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</si>
  <si>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</si>
  <si>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</si>
  <si>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</si>
  <si>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</si>
  <si>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</si>
  <si>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</si>
  <si>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</si>
  <si>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</si>
  <si>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</si>
  <si>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</si>
  <si>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</si>
  <si>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</si>
  <si>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</si>
  <si>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</si>
  <si>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</si>
  <si>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</si>
  <si>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</si>
  <si>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</si>
  <si>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</si>
  <si>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</si>
  <si>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</si>
  <si>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</si>
  <si>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</si>
  <si>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</si>
  <si>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</si>
  <si>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</si>
  <si>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</si>
  <si>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</si>
  <si>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</si>
  <si>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</si>
  <si>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</si>
  <si>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</si>
  <si>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</si>
  <si>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</si>
  <si>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</si>
  <si>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</si>
  <si>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</si>
  <si>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</si>
  <si>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</si>
  <si>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</si>
  <si>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</si>
  <si>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</si>
  <si>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</si>
  <si>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</si>
  <si>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</si>
  <si>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</si>
  <si>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</si>
  <si>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</si>
  <si>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</si>
  <si>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</si>
  <si>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</si>
  <si>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</si>
  <si>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</si>
  <si>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</si>
  <si>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</si>
  <si>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</si>
  <si>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</si>
  <si>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</si>
  <si>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</si>
  <si>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</si>
  <si>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</si>
  <si>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</si>
  <si>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</si>
  <si>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</si>
  <si>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</si>
  <si>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</si>
  <si>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</si>
  <si>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</si>
  <si>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</si>
  <si>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</si>
  <si>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</si>
  <si>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</si>
  <si>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</si>
  <si>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</si>
  <si>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</si>
  <si>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</si>
  <si>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</si>
  <si>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</si>
  <si>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</si>
  <si>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</si>
  <si>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</si>
  <si>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</si>
  <si>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</si>
  <si>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</si>
  <si>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</si>
  <si>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</si>
  <si>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</si>
  <si>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</si>
  <si>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</si>
  <si>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</si>
  <si>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</si>
  <si>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</si>
  <si>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</si>
  <si>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</si>
  <si>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</si>
  <si>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</si>
  <si>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</si>
  <si>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</si>
  <si>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</si>
  <si>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</si>
  <si>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</si>
  <si>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</si>
  <si>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</si>
  <si>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</si>
  <si>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</si>
  <si>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</si>
  <si>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</si>
  <si>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</si>
  <si>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</si>
  <si>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</si>
  <si>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</si>
  <si>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</si>
  <si>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</si>
  <si>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</si>
  <si>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</si>
  <si>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</si>
  <si>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</si>
  <si>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</si>
  <si>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</si>
  <si>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</si>
  <si>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</si>
  <si>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</si>
  <si>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</si>
  <si>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</si>
  <si>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</si>
  <si>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</si>
  <si>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</si>
  <si>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</si>
  <si>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</si>
  <si>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</si>
  <si>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</si>
  <si>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</si>
  <si>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</si>
  <si>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</si>
  <si>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</si>
  <si>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</si>
  <si>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</si>
  <si>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</si>
  <si>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</si>
  <si>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</si>
  <si>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</si>
  <si>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</si>
  <si>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</si>
  <si>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</si>
  <si>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</si>
  <si>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</si>
  <si>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</si>
  <si>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</si>
  <si>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</si>
  <si>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</si>
  <si>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</si>
  <si>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</si>
  <si>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</si>
  <si>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</si>
  <si>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</si>
  <si>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</si>
  <si>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</si>
  <si>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</si>
  <si>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</si>
  <si>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</si>
  <si>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</si>
  <si>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</si>
  <si>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</si>
  <si>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</si>
  <si>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</si>
  <si>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</si>
  <si>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</si>
  <si>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</si>
  <si>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</si>
  <si>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</si>
  <si>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</si>
  <si>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</si>
  <si>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</si>
  <si>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</si>
  <si>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</si>
  <si>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</si>
  <si>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</si>
  <si>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</si>
  <si>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</si>
  <si>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</si>
  <si>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</si>
  <si>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</si>
  <si>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</si>
  <si>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</si>
  <si>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</si>
  <si>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</si>
  <si>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</si>
  <si>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</si>
  <si>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</si>
  <si>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</si>
  <si>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</si>
  <si>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</si>
  <si>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</si>
  <si>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</si>
  <si>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</si>
  <si>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</si>
  <si>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</si>
  <si>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</si>
  <si>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</si>
  <si>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</si>
  <si>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</si>
  <si>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</si>
  <si>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</si>
  <si>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</si>
  <si>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</si>
  <si>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</si>
  <si>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</si>
  <si>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</si>
  <si>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</si>
  <si>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</si>
  <si>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</si>
  <si>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</si>
  <si>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</si>
  <si>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</si>
  <si>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</si>
  <si>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</si>
  <si>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</si>
  <si>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</si>
  <si>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</si>
  <si>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</si>
  <si>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</si>
  <si>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</si>
  <si>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</si>
  <si>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</si>
  <si>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</si>
  <si>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</si>
  <si>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</si>
  <si>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</si>
  <si>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</si>
  <si>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</si>
  <si>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</si>
  <si>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</si>
  <si>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</si>
  <si>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</si>
  <si>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</si>
  <si>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</si>
  <si>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</si>
  <si>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</si>
  <si>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</si>
  <si>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</si>
  <si>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</si>
  <si>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</si>
  <si>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</si>
  <si>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</si>
  <si>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</si>
  <si>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</si>
  <si>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</si>
  <si>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</si>
  <si>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</si>
  <si>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</si>
  <si>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</si>
  <si>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</si>
  <si>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</si>
  <si>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</si>
  <si>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</si>
  <si>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</si>
  <si>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</si>
  <si>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</si>
  <si>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</si>
  <si>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</si>
  <si>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</si>
  <si>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</si>
  <si>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</si>
  <si>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</si>
  <si>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</si>
  <si>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</si>
  <si>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</si>
  <si>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</si>
  <si>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</si>
  <si>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</si>
  <si>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</si>
  <si>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</si>
  <si>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</si>
  <si>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</si>
  <si>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</si>
  <si>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</si>
  <si>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</si>
  <si>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</si>
  <si>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</si>
  <si>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</si>
  <si>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</si>
  <si>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</si>
  <si>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</si>
  <si>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</si>
  <si>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</si>
  <si>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</si>
  <si>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</si>
  <si>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</si>
  <si>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</si>
  <si>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</si>
  <si>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</si>
  <si>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</si>
  <si>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</si>
  <si>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</si>
  <si>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</si>
  <si>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</si>
  <si>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</si>
  <si>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</si>
  <si>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</si>
  <si>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</si>
  <si>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</si>
  <si>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</si>
  <si>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</si>
  <si>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</si>
  <si>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</si>
  <si>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</si>
  <si>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</si>
  <si>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</si>
  <si>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</si>
  <si>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</si>
  <si>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</si>
  <si>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</si>
  <si>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</si>
  <si>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</si>
  <si>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</si>
  <si>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</si>
  <si>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</si>
  <si>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</si>
  <si>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</si>
  <si>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</si>
  <si>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</si>
  <si>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</si>
  <si>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</si>
  <si>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</si>
  <si>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</si>
  <si>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</si>
  <si>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</si>
  <si>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</si>
  <si>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</si>
  <si>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</si>
  <si>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</si>
  <si>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</si>
  <si>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</si>
  <si>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</si>
  <si>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</si>
  <si>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</si>
  <si>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</si>
  <si>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</si>
  <si>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</si>
  <si>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</si>
  <si>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</si>
  <si>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</si>
  <si>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</si>
  <si>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</si>
  <si>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</si>
  <si>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</si>
  <si>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</si>
  <si>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</si>
  <si>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</si>
  <si>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</si>
  <si>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</si>
  <si>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</si>
  <si>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</si>
  <si>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</si>
  <si>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</si>
  <si>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</si>
  <si>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</si>
  <si>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</si>
  <si>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</si>
  <si>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</si>
  <si>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</si>
  <si>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</si>
  <si>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</si>
  <si>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</si>
  <si>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</si>
  <si>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</si>
  <si>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</si>
  <si>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</si>
  <si>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</si>
  <si>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</si>
  <si>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</si>
  <si>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</si>
  <si>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</si>
  <si>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</si>
  <si>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</si>
  <si>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</si>
  <si>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</si>
  <si>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</si>
  <si>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</si>
  <si>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</si>
  <si>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</si>
  <si>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</si>
  <si>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</si>
  <si>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</si>
  <si>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</si>
  <si>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</si>
  <si>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</si>
  <si>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</si>
  <si>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</si>
  <si>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</si>
  <si>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</si>
  <si>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</si>
  <si>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</si>
  <si>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</si>
  <si>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</si>
  <si>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</si>
  <si>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</si>
  <si>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</si>
  <si>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</si>
  <si>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</si>
  <si>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</si>
  <si>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</si>
  <si>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</si>
  <si>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</si>
  <si>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</si>
  <si>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</si>
  <si>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</si>
  <si>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</si>
  <si>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</si>
  <si>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</si>
  <si>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</si>
  <si>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</si>
  <si>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</si>
  <si>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</si>
  <si>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</si>
  <si>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</si>
  <si>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</si>
  <si>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</si>
  <si>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</si>
  <si>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</si>
  <si>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</si>
  <si>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</si>
  <si>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</si>
  <si>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</si>
  <si>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</si>
  <si>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</si>
  <si>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</si>
  <si>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</si>
  <si>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</si>
  <si>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</si>
  <si>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</si>
  <si>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</si>
  <si>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</si>
  <si>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</si>
  <si>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</si>
  <si>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</si>
  <si>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</si>
  <si>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</si>
  <si>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</si>
  <si>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</si>
  <si>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</si>
  <si>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</si>
  <si>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</si>
  <si>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</si>
  <si>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</si>
  <si>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</si>
  <si>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</si>
  <si>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</si>
  <si>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</si>
  <si>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</si>
  <si>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</si>
  <si>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</si>
  <si>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</si>
  <si>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</si>
  <si>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</si>
  <si>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</si>
  <si>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</si>
  <si>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</si>
  <si>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</si>
  <si>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</si>
  <si>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</si>
  <si>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</si>
  <si>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</si>
  <si>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</si>
  <si>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</si>
  <si>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</si>
  <si>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</si>
  <si>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</si>
  <si>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</si>
  <si>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</si>
  <si>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</si>
  <si>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</si>
  <si>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</si>
  <si>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</si>
  <si>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</si>
  <si>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</si>
  <si>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</si>
  <si>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</si>
  <si>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</si>
  <si>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</si>
  <si>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</si>
  <si>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</si>
  <si>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</si>
  <si>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</si>
  <si>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</si>
  <si>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</si>
  <si>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</si>
  <si>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</si>
  <si>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</si>
  <si>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</si>
  <si>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</si>
  <si>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</si>
  <si>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</si>
  <si>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</si>
  <si>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</si>
  <si>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</si>
  <si>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</si>
  <si>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</si>
  <si>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</si>
  <si>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</si>
  <si>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</si>
  <si>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</si>
  <si>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</si>
  <si>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</si>
  <si>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</si>
  <si>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</si>
  <si>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</si>
  <si>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</si>
  <si>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</si>
  <si>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</si>
  <si>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</si>
  <si>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</si>
  <si>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</si>
  <si>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</si>
  <si>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</si>
  <si>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</si>
  <si>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</si>
  <si>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</si>
  <si>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</si>
  <si>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</si>
  <si>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</si>
  <si>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</si>
  <si>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</si>
  <si>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</si>
  <si>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</si>
  <si>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</si>
  <si>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</si>
  <si>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</si>
  <si>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</si>
  <si>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</si>
  <si>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</si>
  <si>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</si>
  <si>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</si>
  <si>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</si>
  <si>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</si>
  <si>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</si>
  <si>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</si>
  <si>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</si>
  <si>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</si>
  <si>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</si>
  <si>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</si>
  <si>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</si>
  <si>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</si>
  <si>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</si>
  <si>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</si>
  <si>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</si>
  <si>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</si>
  <si>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</si>
  <si>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</si>
  <si>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</si>
  <si>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</si>
  <si>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</si>
  <si>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</si>
  <si>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</si>
  <si>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</si>
  <si>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</si>
  <si>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</si>
  <si>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</si>
  <si>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</si>
  <si>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</si>
  <si>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</si>
  <si>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</si>
  <si>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</si>
  <si>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</si>
  <si>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</si>
  <si>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</si>
  <si>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</si>
  <si>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</si>
  <si>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</si>
  <si>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</si>
  <si>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</si>
  <si>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</si>
  <si>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</si>
  <si>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</si>
  <si>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</si>
  <si>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</si>
  <si>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</si>
  <si>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</si>
  <si>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</si>
  <si>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</si>
  <si>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</si>
  <si>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</si>
  <si>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</si>
  <si>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</si>
  <si>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</si>
  <si>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</si>
  <si>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</si>
  <si>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</si>
  <si>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</si>
  <si>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</si>
  <si>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</si>
  <si>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</si>
  <si>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</si>
  <si>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</si>
  <si>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</si>
  <si>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</si>
  <si>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</si>
  <si>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</si>
  <si>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</si>
  <si>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</si>
  <si>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</si>
  <si>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</si>
  <si>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</si>
  <si>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</si>
  <si>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</si>
  <si>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</si>
  <si>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</si>
  <si>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</si>
  <si>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</si>
  <si>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</si>
  <si>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</si>
  <si>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</si>
  <si>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</si>
  <si>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</si>
  <si>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</si>
  <si>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</si>
  <si>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</si>
  <si>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</si>
  <si>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</si>
  <si>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</si>
  <si>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</si>
  <si>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</si>
  <si>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</si>
  <si>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</si>
  <si>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</si>
  <si>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</si>
  <si>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</si>
  <si>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</si>
  <si>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</si>
  <si>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</si>
  <si>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</si>
  <si>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</si>
  <si>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</si>
  <si>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</si>
  <si>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</si>
  <si>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</si>
  <si>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</si>
  <si>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</si>
  <si>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</si>
  <si>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</si>
  <si>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</si>
  <si>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</si>
  <si>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</si>
  <si>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</si>
  <si>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</si>
  <si>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</si>
  <si>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</si>
  <si>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</si>
  <si>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</si>
  <si>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</si>
  <si>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</si>
  <si>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</si>
  <si>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</si>
  <si>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</si>
  <si>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</si>
  <si>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</si>
  <si>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</si>
  <si>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</si>
  <si>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</si>
  <si>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</si>
  <si>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</si>
  <si>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</si>
  <si>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</si>
  <si>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</si>
  <si>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</si>
  <si>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</si>
  <si>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</si>
  <si>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</si>
  <si>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</si>
  <si>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</si>
  <si>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</si>
  <si>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</si>
  <si>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</si>
  <si>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</si>
  <si>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</si>
  <si>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</si>
  <si>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</si>
  <si>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</si>
  <si>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</si>
  <si>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</si>
  <si>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</si>
  <si>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</si>
  <si>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</si>
  <si>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</si>
  <si>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</si>
  <si>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</si>
  <si>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</si>
  <si>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</si>
  <si>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</si>
  <si>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</si>
  <si>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</si>
  <si>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</si>
  <si>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</si>
  <si>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</si>
  <si>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</si>
  <si>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</si>
  <si>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</si>
  <si>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</si>
  <si>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</si>
  <si>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</si>
  <si>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</si>
  <si>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</si>
  <si>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</si>
  <si>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</si>
  <si>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</si>
  <si>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</si>
  <si>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</si>
  <si>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</si>
  <si>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</si>
  <si>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</si>
  <si>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</si>
  <si>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</si>
  <si>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</si>
  <si>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</si>
  <si>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</si>
  <si>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</si>
  <si>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</si>
  <si>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</si>
  <si>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</si>
  <si>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</si>
  <si>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</si>
  <si>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</si>
  <si>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</si>
  <si>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</si>
  <si>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</si>
  <si>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</si>
  <si>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</si>
  <si>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</si>
  <si>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</si>
  <si>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</si>
  <si>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</si>
  <si>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</si>
  <si>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</si>
  <si>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</si>
  <si>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</si>
  <si>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</si>
  <si>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</si>
  <si>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</si>
  <si>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</si>
  <si>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</si>
  <si>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</si>
  <si>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</si>
  <si>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</si>
  <si>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</si>
  <si>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</si>
  <si>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</si>
  <si>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</si>
  <si>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</si>
  <si>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</si>
  <si>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</si>
  <si>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</si>
  <si>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</si>
  <si>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</si>
  <si>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</si>
  <si>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</si>
  <si>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</si>
  <si>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</si>
  <si>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</si>
  <si>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</si>
  <si>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</si>
  <si>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</si>
  <si>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</si>
  <si>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</si>
  <si>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</si>
  <si>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</si>
  <si>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</si>
  <si>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</si>
  <si>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</si>
  <si>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</si>
  <si>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</si>
  <si>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</si>
  <si>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</si>
  <si>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</si>
  <si>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</si>
  <si>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</si>
  <si>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</si>
  <si>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</si>
  <si>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</si>
  <si>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</si>
  <si>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</si>
  <si>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</si>
  <si>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</si>
  <si>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</si>
  <si>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</si>
  <si>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</si>
  <si>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</si>
  <si>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</si>
  <si>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</si>
  <si>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</si>
  <si>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</si>
  <si>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</si>
  <si>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</si>
  <si>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</si>
  <si>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</si>
  <si>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</si>
  <si>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</si>
  <si>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</si>
  <si>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</si>
  <si>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</si>
  <si>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</si>
  <si>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</si>
  <si>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</si>
  <si>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</si>
  <si>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</si>
  <si>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</si>
  <si>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</si>
  <si>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</si>
  <si>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</si>
  <si>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</si>
  <si>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</si>
  <si>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</si>
  <si>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</si>
  <si>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</si>
  <si>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</si>
  <si>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</si>
  <si>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</si>
  <si>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</si>
  <si>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</si>
  <si>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</si>
  <si>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</si>
  <si>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</si>
  <si>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</si>
  <si>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</si>
  <si>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</si>
  <si>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</si>
  <si>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</si>
  <si>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</si>
  <si>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</si>
  <si>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</si>
  <si>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</si>
  <si>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</si>
  <si>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</si>
  <si>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</si>
  <si>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</si>
  <si>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</si>
  <si>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</si>
  <si>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</si>
  <si>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</si>
  <si>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</si>
  <si>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</si>
  <si>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</si>
  <si>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</si>
  <si>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</si>
  <si>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</si>
  <si>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</si>
  <si>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</si>
  <si>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</si>
  <si>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</si>
  <si>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</si>
  <si>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</si>
  <si>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</si>
  <si>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</si>
  <si>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</si>
  <si>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</si>
  <si>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</si>
  <si>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</si>
  <si>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</si>
  <si>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</si>
  <si>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</si>
  <si>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</si>
  <si>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</si>
  <si>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</si>
  <si>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</si>
  <si>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</si>
  <si>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</si>
  <si>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</si>
  <si>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</si>
  <si>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</si>
  <si>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</si>
  <si>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</si>
  <si>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</si>
  <si>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</si>
  <si>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</si>
  <si>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</si>
  <si>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</si>
  <si>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</si>
  <si>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</si>
  <si>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</si>
  <si>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</si>
  <si>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</si>
  <si>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</si>
  <si>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</si>
  <si>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</si>
  <si>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</si>
  <si>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</si>
  <si>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</si>
  <si>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</si>
  <si>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</si>
  <si>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</si>
  <si>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</si>
  <si>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</si>
  <si>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</si>
  <si>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</si>
  <si>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</si>
  <si>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</si>
  <si>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</si>
  <si>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</si>
  <si>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</si>
  <si>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</si>
  <si>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</si>
  <si>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</si>
  <si>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</si>
  <si>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</si>
  <si>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</si>
  <si>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</si>
  <si>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</si>
  <si>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</si>
  <si>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</si>
  <si>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</si>
  <si>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</si>
  <si>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</si>
  <si>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</si>
  <si>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</si>
  <si>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</si>
  <si>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</si>
  <si>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</si>
  <si>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</si>
  <si>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</si>
  <si>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</si>
  <si>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</si>
  <si>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</si>
  <si>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</si>
  <si>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</si>
  <si>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</si>
  <si>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</si>
  <si>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</si>
  <si>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</si>
  <si>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</si>
  <si>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</si>
  <si>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</si>
  <si>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</si>
  <si>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</si>
  <si>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</si>
  <si>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</si>
  <si>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</si>
  <si>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</si>
  <si>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</si>
  <si>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</si>
  <si>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</si>
  <si>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</si>
  <si>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</si>
  <si>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</si>
  <si>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</si>
  <si>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</si>
  <si>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</si>
  <si>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</si>
  <si>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</si>
  <si>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</si>
  <si>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</si>
  <si>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</si>
  <si>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</si>
  <si>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</si>
  <si>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</si>
  <si>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</si>
  <si>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</si>
  <si>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</si>
  <si>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</si>
  <si>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</si>
  <si>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</si>
  <si>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</si>
  <si>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</si>
  <si>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</si>
  <si>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</si>
  <si>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</si>
  <si>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</si>
  <si>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</si>
  <si>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</si>
  <si>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</si>
  <si>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</si>
  <si>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</si>
  <si>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</si>
  <si>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</si>
  <si>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</si>
  <si>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</si>
  <si>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</si>
  <si>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</si>
  <si>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</si>
  <si>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</si>
  <si>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</si>
  <si>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</si>
  <si>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</si>
  <si>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</si>
  <si>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</si>
  <si>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</si>
  <si>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</si>
  <si>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</si>
  <si>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</si>
  <si>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</si>
  <si>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</si>
  <si>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</si>
  <si>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</si>
  <si>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</si>
  <si>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</si>
  <si>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</si>
  <si>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</si>
  <si>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</si>
  <si>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</si>
  <si>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</si>
  <si>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</si>
  <si>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</si>
  <si>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</si>
  <si>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</si>
  <si>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</si>
  <si>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</si>
  <si>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</si>
  <si>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</si>
  <si>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</si>
  <si>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</si>
  <si>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</si>
  <si>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</si>
  <si>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</si>
  <si>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</si>
  <si>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</si>
  <si>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</si>
  <si>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</si>
  <si>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</si>
  <si>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</si>
  <si>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</si>
  <si>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</si>
  <si>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</si>
  <si>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</si>
  <si>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</si>
  <si>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</si>
  <si>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</si>
  <si>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</si>
  <si>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</si>
  <si>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</si>
  <si>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</si>
  <si>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</si>
  <si>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</si>
  <si>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</si>
  <si>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</si>
  <si>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</si>
  <si>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</si>
  <si>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</si>
  <si>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</si>
  <si>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</si>
  <si>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</si>
  <si>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</si>
  <si>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</si>
  <si>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</si>
  <si>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</si>
  <si>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</si>
  <si>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</si>
  <si>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</si>
  <si>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</si>
  <si>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</si>
  <si>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</si>
  <si>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</si>
  <si>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</si>
  <si>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</si>
  <si>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</si>
  <si>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</si>
  <si>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</si>
  <si>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</si>
  <si>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</si>
  <si>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</si>
  <si>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</si>
  <si>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</si>
  <si>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</si>
  <si>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</si>
  <si>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</si>
  <si>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</si>
  <si>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</si>
  <si>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</si>
  <si>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</si>
  <si>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</si>
  <si>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</si>
  <si>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</si>
  <si>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</si>
  <si>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</si>
  <si>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</si>
  <si>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</si>
  <si>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</si>
  <si>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</si>
  <si>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</si>
  <si>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</si>
  <si>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</si>
  <si>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</si>
  <si>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</si>
  <si>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</si>
  <si>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</si>
  <si>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</si>
  <si>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</si>
  <si>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</si>
  <si>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</si>
  <si>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</si>
  <si>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</si>
  <si>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</si>
  <si>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</si>
  <si>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</si>
  <si>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</si>
  <si>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</si>
  <si>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</si>
  <si>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</si>
  <si>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</si>
  <si>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</si>
  <si>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</si>
  <si>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</si>
  <si>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</si>
  <si>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</si>
  <si>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</si>
  <si>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</si>
  <si>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</si>
  <si>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</si>
  <si>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</si>
  <si>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</si>
  <si>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</si>
  <si>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</si>
  <si>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</si>
  <si>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</si>
  <si>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</si>
  <si>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</si>
  <si>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</si>
  <si>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</si>
  <si>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</si>
  <si>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</si>
  <si>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</si>
  <si>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</si>
  <si>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</si>
  <si>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</si>
  <si>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</si>
  <si>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</si>
  <si>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</si>
  <si>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</si>
  <si>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</si>
  <si>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</si>
  <si>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</si>
  <si>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</si>
  <si>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</si>
  <si>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</si>
  <si>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</si>
  <si>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</si>
  <si>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</si>
  <si>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</si>
  <si>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</si>
  <si>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</si>
  <si>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</si>
  <si>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</si>
  <si>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</si>
  <si>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</si>
  <si>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</si>
  <si>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</si>
  <si>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</si>
  <si>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</si>
  <si>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</si>
  <si>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</si>
  <si>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</si>
  <si>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</si>
  <si>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</si>
  <si>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</si>
  <si>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</si>
  <si>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</si>
  <si>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</si>
  <si>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</si>
  <si>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</si>
  <si>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</si>
  <si>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</si>
  <si>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</si>
  <si>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</si>
  <si>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</si>
  <si>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</si>
  <si>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</si>
  <si>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</si>
  <si>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</si>
  <si>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</si>
  <si>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</si>
  <si>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</si>
  <si>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</si>
  <si>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</si>
  <si>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</si>
  <si>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</si>
  <si>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</si>
  <si>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</si>
  <si>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</si>
  <si>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</si>
  <si>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</si>
  <si>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</si>
  <si>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</si>
  <si>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</si>
  <si>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</si>
  <si>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</si>
  <si>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</si>
  <si>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</si>
  <si>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</si>
  <si>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</si>
  <si>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</si>
  <si>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</si>
  <si>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</si>
  <si>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</si>
  <si>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</si>
  <si>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</si>
  <si>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</si>
  <si>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</si>
  <si>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</si>
  <si>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</si>
  <si>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</si>
  <si>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</si>
  <si>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</si>
  <si>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</si>
  <si>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</si>
  <si>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</si>
  <si>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</si>
  <si>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</si>
  <si>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</si>
  <si>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</si>
  <si>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</si>
  <si>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</si>
  <si>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</si>
  <si>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</si>
  <si>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</si>
  <si>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</si>
  <si>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</si>
  <si>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</si>
  <si>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</si>
  <si>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</si>
  <si>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</si>
  <si>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</si>
  <si>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</si>
  <si>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</si>
  <si>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</si>
  <si>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</si>
  <si>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</si>
  <si>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</si>
  <si>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</si>
  <si>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</si>
  <si>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</si>
  <si>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</si>
  <si>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</si>
  <si>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</si>
  <si>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</si>
  <si>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</si>
  <si>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</si>
  <si>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</si>
  <si>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</si>
  <si>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</si>
  <si>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</si>
  <si>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</si>
  <si>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</si>
  <si>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</si>
  <si>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</si>
  <si>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</si>
  <si>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</si>
  <si>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</si>
  <si>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</si>
  <si>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</si>
  <si>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</si>
  <si>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</si>
  <si>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</si>
  <si>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</si>
  <si>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</si>
  <si>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</si>
  <si>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</si>
  <si>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</si>
  <si>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</si>
  <si>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</si>
  <si>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</si>
  <si>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</si>
  <si>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</si>
  <si>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</si>
  <si>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</si>
  <si>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</si>
  <si>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</si>
  <si>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</si>
  <si>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</si>
  <si>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</si>
  <si>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</si>
  <si>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</si>
  <si>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</si>
  <si>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</si>
  <si>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</si>
  <si>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</si>
  <si>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</si>
  <si>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</si>
  <si>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</si>
  <si>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</si>
  <si>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</si>
  <si>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</si>
  <si>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</si>
  <si>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</si>
  <si>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</si>
  <si>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</si>
  <si>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</si>
  <si>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</si>
  <si>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</si>
  <si>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</si>
  <si>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</si>
  <si>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</si>
  <si>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</si>
  <si>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</si>
  <si>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</si>
  <si>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</si>
  <si>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</si>
  <si>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</si>
  <si>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</si>
  <si>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</si>
  <si>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</si>
  <si>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</si>
  <si>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</si>
  <si>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</si>
  <si>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</si>
  <si>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</si>
  <si>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</si>
  <si>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</si>
  <si>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</si>
  <si>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</si>
  <si>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</si>
  <si>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</si>
  <si>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</si>
  <si>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</si>
  <si>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</si>
  <si>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</si>
  <si>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</si>
  <si>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</si>
  <si>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</si>
  <si>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</si>
  <si>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</si>
  <si>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</si>
  <si>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</si>
  <si>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</si>
  <si>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</si>
  <si>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</si>
  <si>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</si>
  <si>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</si>
  <si>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</si>
  <si>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</si>
  <si>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</si>
  <si>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</si>
  <si>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</si>
  <si>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</si>
  <si>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</si>
  <si>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</si>
  <si>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</si>
  <si>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</si>
  <si>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</si>
  <si>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</si>
  <si>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</si>
  <si>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</si>
  <si>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</si>
  <si>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</si>
  <si>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</si>
  <si>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</si>
  <si>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</si>
  <si>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</si>
  <si>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</si>
  <si>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</si>
  <si>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</si>
  <si>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</si>
  <si>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</si>
  <si>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</si>
  <si>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</si>
  <si>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</si>
  <si>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</si>
  <si>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</si>
  <si>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</si>
  <si>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</si>
  <si>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</si>
  <si>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</si>
  <si>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</si>
  <si>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</si>
  <si>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</si>
  <si>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</si>
  <si>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</si>
  <si>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</si>
  <si>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</si>
  <si>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</si>
  <si>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</si>
  <si>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</si>
  <si>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</si>
  <si>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</si>
  <si>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</si>
  <si>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</si>
  <si>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</si>
  <si>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</si>
  <si>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</si>
  <si>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</si>
  <si>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</si>
  <si>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</si>
  <si>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</si>
  <si>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</si>
  <si>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</si>
  <si>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</si>
  <si>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</si>
  <si>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</si>
  <si>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</si>
  <si>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</si>
  <si>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</si>
  <si>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</si>
  <si>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</si>
  <si>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</si>
  <si>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</si>
  <si>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</si>
  <si>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</si>
  <si>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</si>
  <si>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</si>
  <si>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</si>
  <si>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</si>
  <si>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</si>
  <si>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</si>
  <si>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</si>
  <si>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</si>
  <si>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</si>
  <si>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</si>
  <si>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</si>
  <si>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</si>
  <si>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</si>
  <si>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</si>
  <si>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</si>
  <si>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</si>
  <si>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</si>
  <si>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</si>
  <si>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</si>
  <si>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</si>
  <si>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</si>
  <si>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</si>
  <si>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</si>
  <si>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</si>
  <si>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</si>
  <si>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</si>
  <si>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</si>
  <si>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</si>
  <si>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</si>
  <si>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</si>
  <si>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</si>
  <si>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</si>
  <si>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</si>
  <si>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</si>
  <si>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</si>
  <si>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</si>
  <si>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</si>
  <si>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</si>
  <si>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</si>
  <si>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</si>
  <si>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</si>
  <si>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</si>
  <si>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</si>
  <si>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</si>
  <si>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</si>
  <si>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</si>
  <si>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</si>
  <si>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</si>
  <si>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</si>
  <si>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</si>
  <si>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</si>
  <si>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</si>
  <si>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</si>
  <si>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</si>
  <si>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</si>
  <si>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</si>
  <si>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</si>
  <si>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</si>
  <si>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</si>
  <si>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</si>
  <si>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</si>
  <si>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</si>
  <si>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</si>
  <si>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</si>
  <si>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</si>
  <si>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</si>
  <si>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</si>
  <si>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</si>
  <si>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</si>
  <si>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</si>
  <si>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</si>
  <si>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</si>
  <si>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</si>
  <si>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</si>
  <si>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</si>
  <si>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</si>
  <si>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</si>
  <si>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</si>
  <si>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</si>
  <si>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</si>
  <si>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</si>
  <si>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</si>
  <si>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</si>
  <si>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</si>
  <si>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</si>
  <si>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</si>
  <si>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</si>
  <si>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</si>
  <si>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</si>
  <si>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</si>
  <si>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</si>
  <si>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</si>
  <si>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</si>
  <si>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</si>
  <si>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</si>
  <si>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</si>
  <si>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</si>
  <si>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</si>
  <si>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</si>
  <si>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</si>
  <si>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</si>
  <si>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</si>
  <si>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</si>
  <si>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</si>
  <si>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</si>
  <si>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</si>
  <si>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</si>
  <si>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</si>
  <si>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</si>
  <si>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</si>
  <si>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</si>
  <si>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</si>
  <si>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</si>
  <si>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</si>
  <si>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</si>
  <si>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</si>
  <si>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</si>
  <si>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</si>
  <si>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</si>
  <si>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</si>
  <si>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</si>
  <si>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</si>
  <si>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</si>
  <si>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</si>
  <si>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</si>
  <si>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</si>
  <si>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</si>
  <si>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</si>
  <si>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</si>
  <si>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</si>
  <si>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</si>
  <si>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</si>
  <si>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</si>
  <si>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</si>
  <si>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</si>
  <si>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</si>
  <si>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</si>
  <si>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</si>
  <si>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</si>
  <si>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</si>
  <si>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</si>
  <si>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</si>
  <si>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</si>
  <si>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</si>
  <si>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</si>
  <si>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</si>
  <si>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</si>
  <si>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</si>
  <si>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</si>
  <si>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</si>
  <si>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</si>
  <si>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</si>
  <si>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</si>
  <si>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</si>
  <si>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</si>
  <si>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</si>
  <si>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</si>
  <si>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</si>
  <si>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</si>
  <si>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</si>
  <si>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</si>
  <si>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</si>
  <si>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</si>
  <si>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</si>
  <si>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</si>
  <si>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</si>
  <si>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</si>
  <si>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</si>
  <si>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</si>
  <si>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</si>
  <si>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</si>
  <si>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</si>
  <si>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</si>
  <si>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</si>
  <si>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</si>
  <si>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</si>
  <si>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</si>
  <si>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</si>
  <si>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</si>
  <si>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</si>
  <si>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</si>
  <si>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</si>
  <si>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</si>
  <si>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</si>
  <si>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</si>
  <si>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</si>
  <si>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</si>
  <si>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</si>
  <si>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</si>
  <si>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</si>
  <si>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</si>
  <si>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</si>
  <si>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</si>
  <si>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</si>
  <si>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</si>
  <si>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</si>
  <si>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</si>
  <si>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</si>
  <si>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</si>
  <si>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</si>
  <si>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</si>
  <si>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</si>
  <si>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</si>
  <si>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</si>
  <si>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</si>
  <si>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</si>
  <si>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</si>
  <si>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</si>
  <si>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</si>
  <si>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</si>
  <si>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</si>
  <si>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</si>
  <si>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</si>
  <si>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</si>
  <si>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</si>
  <si>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</si>
  <si>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</si>
  <si>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</si>
  <si>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</si>
  <si>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</si>
  <si>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</si>
  <si>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</si>
  <si>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</si>
  <si>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</si>
  <si>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</si>
  <si>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</si>
  <si>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</si>
  <si>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</si>
  <si>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</si>
  <si>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</si>
  <si>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</si>
  <si>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</si>
  <si>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</si>
  <si>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</si>
  <si>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</si>
  <si>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</si>
  <si>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</si>
  <si>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</si>
  <si>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</si>
  <si>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</si>
  <si>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</si>
  <si>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</si>
  <si>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</si>
  <si>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</si>
  <si>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</si>
  <si>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</si>
  <si>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</si>
  <si>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</si>
  <si>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</si>
  <si>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</si>
  <si>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</si>
  <si>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</si>
  <si>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</si>
  <si>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</si>
  <si>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</si>
  <si>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</si>
  <si>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</si>
  <si>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</si>
  <si>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</si>
  <si>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</si>
  <si>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</si>
  <si>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</si>
  <si>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</si>
  <si>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</si>
  <si>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</si>
  <si>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</si>
  <si>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</si>
  <si>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</si>
  <si>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</si>
  <si>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</si>
  <si>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</si>
  <si>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</si>
  <si>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</si>
  <si>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</si>
  <si>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</si>
  <si>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</si>
  <si>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</si>
  <si>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</si>
  <si>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</si>
  <si>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</si>
  <si>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</si>
  <si>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</si>
  <si>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</si>
  <si>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</si>
  <si>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</si>
  <si>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</si>
  <si>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</si>
  <si>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</si>
  <si>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</si>
  <si>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</si>
  <si>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</si>
  <si>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</si>
  <si>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</si>
  <si>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</si>
  <si>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</si>
  <si>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</si>
  <si>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</si>
  <si>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</si>
  <si>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</si>
  <si>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</si>
  <si>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</si>
  <si>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</si>
  <si>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</si>
  <si>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</si>
  <si>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</si>
  <si>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</si>
  <si>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</si>
  <si>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</si>
  <si>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</si>
  <si>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</si>
  <si>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</si>
  <si>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</si>
  <si>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</si>
  <si>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</si>
  <si>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</si>
  <si>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</si>
  <si>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</si>
  <si>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</si>
  <si>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</si>
  <si>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</si>
  <si>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</si>
  <si>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</si>
  <si>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</si>
  <si>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</si>
  <si>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</si>
  <si>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</si>
  <si>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</si>
  <si>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</si>
  <si>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</si>
  <si>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</si>
  <si>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</si>
  <si>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</si>
  <si>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</si>
  <si>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</si>
  <si>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</si>
  <si>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</si>
  <si>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</si>
  <si>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</si>
  <si>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</si>
  <si>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</si>
  <si>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</si>
  <si>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</si>
  <si>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</si>
  <si>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</si>
  <si>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</si>
  <si>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</si>
  <si>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</si>
  <si>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</si>
  <si>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</si>
  <si>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</si>
  <si>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</si>
  <si>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</si>
  <si>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</si>
  <si>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</si>
  <si>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</si>
  <si>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</si>
  <si>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</si>
  <si>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</si>
  <si>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</si>
  <si>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</si>
  <si>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</si>
  <si>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</si>
  <si>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</si>
  <si>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</si>
  <si>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</si>
  <si>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</si>
  <si>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</si>
  <si>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</si>
  <si>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</si>
  <si>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</si>
  <si>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</si>
  <si>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</si>
  <si>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</si>
  <si>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</si>
  <si>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</si>
  <si>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</si>
  <si>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</si>
  <si>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</si>
  <si>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</si>
  <si>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</si>
  <si>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</si>
  <si>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</si>
  <si>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</si>
  <si>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</si>
  <si>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</si>
  <si>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</si>
  <si>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</si>
  <si>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</si>
  <si>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</si>
  <si>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</si>
  <si>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</si>
  <si>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</si>
  <si>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</si>
  <si>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</si>
  <si>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</si>
  <si>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</si>
  <si>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</si>
  <si>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</si>
  <si>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</si>
  <si>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</si>
  <si>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</si>
  <si>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</si>
  <si>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</si>
  <si>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</si>
  <si>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</si>
  <si>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</si>
  <si>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</si>
  <si>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</si>
  <si>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</si>
  <si>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</si>
  <si>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</si>
  <si>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</si>
  <si>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</si>
  <si>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</si>
  <si>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</si>
  <si>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</si>
  <si>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</si>
  <si>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</si>
  <si>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</si>
  <si>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</si>
  <si>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</si>
  <si>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</si>
  <si>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</si>
  <si>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</si>
  <si>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</si>
  <si>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</si>
  <si>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</si>
  <si>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</si>
  <si>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</si>
  <si>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</si>
  <si>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</si>
  <si>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</si>
  <si>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</si>
  <si>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</si>
  <si>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</si>
  <si>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</si>
  <si>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</si>
  <si>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</si>
  <si>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</si>
  <si>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</si>
  <si>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</si>
  <si>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</si>
  <si>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</si>
  <si>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</si>
  <si>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</si>
  <si>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</si>
  <si>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</si>
  <si>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</si>
  <si>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</si>
  <si>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</si>
  <si>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</si>
  <si>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</si>
  <si>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</si>
  <si>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</si>
  <si>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</si>
  <si>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</si>
  <si>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</si>
  <si>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</si>
  <si>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</si>
  <si>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</si>
  <si>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</si>
  <si>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</si>
  <si>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</si>
  <si>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</si>
  <si>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</si>
  <si>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</si>
  <si>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</si>
  <si>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</si>
  <si>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</si>
  <si>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</si>
  <si>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</si>
  <si>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</si>
  <si>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</si>
  <si>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</si>
  <si>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</si>
  <si>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</si>
  <si>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</si>
  <si>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</si>
  <si>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</si>
  <si>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</si>
  <si>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</si>
  <si>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</si>
  <si>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</si>
  <si>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</si>
  <si>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</si>
  <si>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</si>
  <si>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</si>
  <si>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</si>
  <si>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</si>
  <si>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</si>
  <si>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</si>
  <si>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</si>
  <si>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</si>
  <si>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</si>
  <si>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</si>
  <si>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</si>
  <si>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</si>
  <si>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</si>
  <si>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</si>
  <si>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</si>
  <si>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</si>
  <si>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</si>
  <si>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</si>
  <si>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</si>
  <si>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</si>
  <si>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</si>
  <si>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</si>
  <si>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</si>
  <si>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</si>
  <si>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</si>
  <si>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</si>
  <si>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</si>
  <si>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</si>
  <si>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</si>
  <si>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</si>
  <si>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</si>
  <si>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</si>
  <si>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</si>
  <si>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</si>
  <si>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</si>
  <si>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</si>
  <si>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</si>
  <si>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</si>
  <si>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</si>
  <si>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</si>
  <si>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</si>
  <si>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</si>
  <si>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</si>
  <si>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</si>
  <si>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</si>
  <si>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</si>
  <si>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</si>
  <si>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</si>
  <si>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</si>
  <si>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</si>
  <si>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</si>
  <si>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</si>
  <si>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</si>
  <si>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</si>
  <si>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</si>
  <si>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</si>
  <si>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</si>
  <si>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</si>
  <si>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</si>
  <si>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</si>
  <si>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</si>
  <si>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</si>
  <si>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</si>
  <si>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</si>
  <si>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</si>
  <si>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</si>
  <si>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</si>
  <si>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</si>
  <si>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</si>
  <si>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</si>
  <si>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</si>
  <si>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</si>
  <si>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</si>
  <si>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</si>
  <si>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</si>
  <si>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</si>
  <si>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</si>
  <si>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</si>
  <si>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</si>
  <si>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</si>
  <si>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</si>
  <si>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</si>
  <si>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</si>
  <si>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</si>
  <si>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</si>
  <si>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</si>
  <si>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</si>
  <si>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</si>
  <si>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</si>
  <si>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</si>
  <si>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</si>
  <si>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</si>
  <si>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</si>
  <si>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</si>
  <si>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</si>
  <si>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</si>
  <si>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</si>
  <si>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</si>
  <si>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</si>
  <si>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</si>
  <si>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</si>
  <si>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</si>
  <si>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</si>
  <si>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</si>
  <si>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</si>
  <si>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</si>
  <si>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</si>
  <si>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</si>
  <si>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</si>
  <si>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</si>
  <si>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</si>
  <si>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</si>
  <si>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</si>
  <si>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</si>
  <si>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</si>
  <si>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</si>
  <si>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</si>
  <si>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</si>
  <si>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</si>
  <si>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</si>
  <si>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</si>
  <si>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</si>
  <si>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</si>
  <si>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</si>
  <si>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</si>
  <si>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</si>
  <si>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</si>
  <si>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</si>
  <si>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</si>
  <si>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</si>
  <si>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</si>
  <si>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</si>
  <si>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</si>
  <si>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</si>
  <si>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</si>
  <si>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</si>
  <si>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</si>
  <si>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</si>
  <si>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</si>
  <si>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</si>
  <si>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</si>
  <si>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</si>
  <si>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</si>
  <si>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</si>
  <si>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</si>
  <si>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</si>
  <si>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</si>
  <si>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</si>
  <si>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</si>
  <si>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</si>
  <si>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</si>
  <si>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</si>
  <si>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</si>
  <si>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</si>
  <si>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</si>
  <si>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</si>
  <si>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</si>
  <si>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</si>
  <si>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</si>
  <si>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</si>
  <si>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</si>
  <si>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</si>
  <si>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</si>
  <si>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</si>
  <si>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</si>
  <si>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</si>
  <si>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</si>
  <si>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</si>
  <si>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</si>
  <si>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</si>
  <si>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</si>
  <si>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</si>
  <si>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</si>
  <si>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</si>
  <si>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</si>
  <si>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</si>
  <si>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</si>
  <si>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</si>
  <si>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</si>
  <si>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</si>
  <si>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</si>
  <si>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</si>
  <si>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</si>
  <si>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</si>
  <si>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</si>
  <si>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</si>
  <si>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</si>
  <si>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</si>
  <si>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</si>
  <si>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</si>
  <si>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</si>
  <si>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</si>
  <si>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</si>
  <si>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</si>
  <si>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</si>
  <si>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</si>
  <si>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</si>
  <si>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</si>
  <si>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</si>
  <si>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</si>
  <si>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</si>
  <si>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</si>
  <si>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</si>
  <si>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</si>
  <si>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</si>
  <si>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</si>
  <si>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</si>
  <si>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</si>
  <si>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</si>
  <si>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</si>
  <si>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</si>
  <si>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</si>
  <si>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</si>
  <si>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</si>
  <si>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</si>
  <si>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</si>
  <si>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</si>
  <si>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</si>
  <si>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</si>
  <si>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</si>
  <si>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</si>
  <si>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</si>
  <si>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</si>
  <si>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</si>
  <si>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</si>
  <si>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</si>
  <si>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</si>
  <si>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</si>
  <si>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</si>
  <si>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</si>
  <si>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</si>
  <si>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</si>
  <si>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</si>
  <si>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</si>
  <si>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</si>
  <si>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</si>
  <si>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</si>
  <si>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</si>
  <si>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</si>
  <si>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</si>
  <si>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</si>
  <si>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</si>
  <si>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</si>
  <si>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</si>
  <si>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</si>
  <si>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</si>
  <si>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</si>
  <si>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</si>
  <si>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</si>
  <si>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</si>
  <si>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</si>
  <si>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</si>
  <si>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</si>
  <si>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</si>
  <si>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</si>
  <si>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</si>
  <si>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</si>
  <si>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</si>
  <si>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</si>
  <si>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</si>
  <si>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</si>
  <si>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</si>
  <si>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</si>
  <si>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</si>
  <si>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</si>
  <si>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</si>
  <si>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</si>
  <si>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</si>
  <si>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</si>
  <si>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</si>
  <si>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</si>
  <si>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</si>
  <si>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</si>
  <si>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</si>
  <si>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</si>
  <si>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</si>
  <si>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</si>
  <si>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</si>
  <si>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</si>
  <si>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</si>
  <si>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</si>
  <si>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</si>
  <si>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</si>
  <si>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</si>
  <si>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</si>
  <si>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</si>
  <si>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</si>
  <si>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</si>
  <si>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</si>
  <si>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</si>
  <si>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</si>
  <si>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</si>
  <si>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</si>
  <si>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</si>
  <si>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</si>
  <si>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</si>
  <si>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</si>
  <si>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</si>
  <si>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</si>
  <si>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</si>
  <si>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</si>
  <si>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</si>
  <si>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</si>
  <si>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</si>
  <si>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</si>
  <si>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</si>
  <si>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</si>
  <si>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</si>
  <si>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</si>
  <si>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</si>
  <si>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</si>
  <si>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</si>
  <si>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</si>
  <si>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</si>
  <si>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</si>
  <si>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</si>
  <si>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</si>
  <si>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</si>
  <si>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</si>
  <si>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</si>
  <si>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</si>
  <si>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</si>
  <si>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</si>
  <si>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</si>
  <si>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</si>
  <si>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</si>
  <si>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</si>
  <si>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</si>
  <si>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</si>
  <si>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</si>
  <si>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</si>
  <si>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</si>
  <si>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</si>
  <si>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</si>
  <si>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</si>
  <si>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</si>
  <si>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</si>
  <si>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</si>
  <si>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</si>
  <si>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</si>
  <si>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</si>
  <si>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</si>
  <si>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</si>
  <si>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</si>
  <si>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</si>
  <si>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</si>
  <si>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</si>
  <si>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</si>
  <si>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</si>
  <si>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</si>
  <si>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</si>
  <si>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</si>
  <si>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</si>
  <si>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</si>
  <si>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</si>
  <si>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</si>
  <si>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</si>
  <si>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</si>
  <si>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</si>
  <si>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</si>
  <si>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</si>
  <si>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</si>
  <si>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</si>
  <si>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</si>
  <si>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</si>
  <si>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</si>
  <si>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</si>
  <si>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</si>
  <si>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</si>
  <si>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</si>
  <si>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</si>
  <si>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</si>
  <si>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</si>
  <si>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</si>
  <si>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</si>
  <si>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</si>
  <si>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</si>
  <si>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</si>
  <si>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</si>
  <si>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</si>
  <si>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</si>
  <si>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</si>
  <si>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</si>
  <si>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</si>
  <si>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</si>
  <si>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</si>
  <si>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</si>
  <si>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</si>
  <si>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</si>
  <si>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</si>
  <si>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</si>
  <si>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</si>
  <si>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</si>
  <si>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</si>
  <si>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</si>
  <si>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</si>
  <si>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</si>
  <si>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</si>
  <si>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</si>
  <si>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</si>
  <si>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</si>
  <si>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</si>
  <si>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</si>
  <si>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</si>
  <si>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</si>
  <si>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</si>
  <si>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</si>
  <si>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</si>
  <si>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</si>
  <si>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</si>
  <si>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</si>
  <si>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</si>
  <si>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</si>
  <si>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</si>
  <si>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</si>
  <si>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</si>
  <si>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</si>
  <si>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</si>
  <si>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</si>
  <si>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</si>
  <si>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</si>
  <si>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</si>
  <si>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</si>
  <si>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</si>
  <si>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</si>
  <si>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</si>
  <si>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</si>
  <si>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</si>
  <si>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</si>
  <si>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</si>
  <si>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</si>
  <si>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</si>
  <si>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</si>
  <si>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</si>
  <si>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</si>
  <si>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</si>
  <si>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</si>
  <si>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</si>
  <si>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</si>
  <si>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</si>
  <si>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</si>
  <si>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</si>
  <si>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</si>
  <si>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</si>
  <si>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</si>
  <si>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</si>
  <si>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</si>
  <si>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</si>
  <si>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</si>
  <si>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</si>
  <si>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</si>
  <si>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</si>
  <si>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</si>
  <si>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</si>
  <si>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</si>
  <si>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</si>
  <si>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</si>
  <si>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</si>
  <si>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</si>
  <si>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</si>
  <si>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</si>
  <si>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</si>
  <si>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</si>
  <si>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</si>
  <si>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</si>
  <si>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</si>
  <si>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</si>
  <si>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</si>
  <si>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</si>
  <si>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</si>
  <si>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</si>
  <si>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</si>
  <si>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</si>
  <si>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</si>
  <si>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</si>
  <si>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</si>
  <si>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</si>
  <si>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</si>
  <si>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</si>
  <si>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</si>
  <si>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</si>
  <si>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</si>
  <si>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</si>
  <si>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</si>
  <si>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</si>
  <si>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</si>
  <si>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</si>
  <si>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</si>
  <si>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</si>
  <si>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</si>
  <si>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</si>
  <si>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</si>
  <si>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</si>
  <si>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</si>
  <si>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</si>
  <si>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</si>
  <si>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</si>
  <si>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</si>
  <si>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</si>
  <si>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</si>
  <si>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</si>
  <si>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</si>
  <si>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</si>
  <si>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</si>
  <si>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</si>
  <si>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</si>
  <si>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</si>
  <si>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</si>
  <si>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</si>
  <si>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</si>
  <si>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</si>
  <si>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</si>
  <si>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</si>
  <si>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</si>
  <si>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</si>
  <si>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</si>
  <si>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</si>
  <si>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</si>
  <si>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</si>
  <si>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</si>
  <si>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</si>
  <si>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</si>
  <si>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</si>
  <si>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</si>
  <si>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</si>
  <si>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</si>
  <si>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</si>
  <si>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</si>
  <si>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</si>
  <si>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</si>
  <si>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</si>
  <si>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</si>
  <si>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</si>
  <si>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</si>
  <si>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</si>
  <si>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</si>
  <si>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</si>
  <si>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</si>
  <si>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</si>
  <si>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</si>
  <si>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</si>
  <si>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</si>
  <si>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</si>
  <si>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</si>
  <si>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</si>
  <si>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</si>
  <si>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</si>
  <si>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</si>
  <si>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</si>
  <si>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</si>
  <si>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</si>
  <si>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</si>
  <si>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</si>
  <si>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</si>
  <si>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</si>
  <si>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</si>
  <si>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</si>
  <si>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</si>
  <si>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</si>
  <si>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</si>
  <si>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</si>
  <si>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</si>
  <si>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</si>
  <si>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</si>
  <si>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</si>
  <si>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</si>
  <si>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</si>
  <si>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</si>
  <si>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</si>
  <si>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</si>
  <si>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</si>
  <si>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</si>
  <si>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</si>
  <si>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</si>
  <si>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</si>
  <si>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</si>
  <si>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</si>
  <si>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</si>
  <si>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</si>
  <si>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</si>
  <si>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</si>
  <si>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</si>
  <si>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</si>
  <si>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</si>
  <si>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</si>
  <si>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</si>
  <si>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</si>
  <si>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</si>
  <si>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</si>
  <si>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</si>
  <si>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</si>
  <si>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</si>
  <si>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</si>
  <si>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</si>
  <si>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</si>
  <si>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</si>
  <si>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</si>
  <si>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</si>
  <si>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</si>
  <si>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</si>
  <si>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</si>
  <si>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</si>
  <si>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</si>
  <si>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</si>
  <si>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</si>
  <si>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</si>
  <si>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</si>
  <si>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</si>
  <si>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</si>
  <si>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</si>
  <si>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</si>
  <si>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</si>
  <si>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</si>
  <si>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</si>
  <si>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</si>
  <si>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</si>
  <si>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</si>
  <si>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</si>
  <si>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</si>
  <si>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</si>
  <si>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</si>
  <si>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</si>
  <si>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</si>
  <si>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</si>
  <si>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</si>
  <si>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</si>
  <si>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</si>
  <si>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</si>
  <si>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</si>
  <si>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</si>
  <si>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</si>
  <si>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</si>
  <si>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</si>
  <si>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</si>
  <si>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</si>
  <si>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</si>
  <si>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</si>
  <si>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</si>
  <si>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</si>
  <si>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</si>
  <si>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</si>
  <si>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</si>
  <si>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</si>
  <si>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</si>
  <si>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</si>
  <si>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</si>
  <si>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</si>
  <si>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</si>
  <si>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</si>
  <si>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</si>
  <si>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</si>
  <si>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</si>
  <si>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</si>
  <si>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</si>
  <si>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</si>
  <si>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</si>
  <si>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</si>
  <si>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</si>
  <si>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</si>
  <si>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</si>
  <si>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</si>
  <si>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</si>
  <si>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</si>
  <si>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</si>
  <si>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</si>
  <si>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</si>
  <si>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</si>
  <si>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</si>
  <si>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</si>
  <si>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</si>
  <si>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</si>
  <si>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</si>
  <si>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</si>
  <si>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</si>
  <si>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</si>
  <si>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</si>
  <si>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</si>
  <si>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</si>
  <si>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</si>
  <si>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</si>
  <si>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</si>
  <si>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</si>
  <si>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</si>
  <si>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</si>
  <si>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</si>
  <si>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</si>
  <si>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</si>
  <si>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</si>
  <si>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</si>
  <si>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</si>
  <si>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</si>
  <si>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</si>
  <si>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</si>
  <si>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</si>
  <si>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</si>
  <si>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</si>
  <si>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</si>
  <si>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</si>
  <si>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</si>
  <si>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</si>
  <si>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</si>
  <si>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</si>
  <si>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</si>
  <si>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</si>
  <si>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</si>
  <si>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</si>
  <si>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</si>
  <si>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</si>
  <si>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</si>
  <si>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</si>
  <si>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</si>
  <si>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</si>
  <si>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</si>
  <si>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</si>
  <si>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</si>
  <si>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</si>
  <si>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</si>
  <si>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</si>
  <si>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</si>
  <si>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</si>
  <si>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</si>
  <si>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</si>
  <si>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</si>
  <si>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</si>
  <si>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</si>
  <si>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</si>
  <si>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</si>
  <si>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</si>
  <si>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</si>
  <si>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</si>
  <si>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</si>
  <si>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</si>
  <si>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</si>
  <si>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</si>
  <si>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</si>
  <si>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</si>
  <si>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</si>
  <si>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</si>
  <si>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</si>
  <si>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</si>
  <si>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</si>
  <si>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</si>
  <si>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</si>
  <si>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</si>
  <si>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</si>
  <si>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</si>
  <si>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</si>
  <si>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</si>
  <si>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</si>
  <si>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</si>
  <si>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</si>
  <si>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</si>
  <si>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</si>
  <si>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</si>
  <si>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</si>
  <si>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</si>
  <si>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</si>
  <si>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</si>
  <si>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</si>
  <si>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</si>
  <si>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</si>
  <si>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</si>
  <si>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</si>
  <si>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</si>
  <si>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</si>
  <si>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</si>
  <si>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</si>
  <si>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</si>
  <si>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</si>
  <si>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</si>
  <si>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</si>
  <si>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</si>
  <si>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</si>
  <si>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</si>
  <si>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</si>
  <si>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</si>
  <si>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</si>
  <si>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</si>
  <si>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</si>
  <si>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</si>
  <si>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</si>
  <si>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</si>
  <si>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</si>
  <si>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</si>
  <si>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</si>
  <si>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</si>
  <si>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</si>
  <si>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</si>
  <si>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</si>
  <si>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</si>
  <si>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</si>
  <si>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</si>
  <si>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</si>
  <si>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</si>
  <si>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</si>
  <si>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</si>
  <si>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</si>
  <si>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</si>
  <si>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</si>
  <si>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</si>
  <si>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</si>
  <si>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</si>
  <si>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</si>
  <si>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</si>
  <si>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</si>
  <si>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</si>
  <si>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</si>
  <si>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</si>
  <si>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</si>
  <si>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</si>
  <si>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</si>
  <si>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</si>
  <si>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</si>
  <si>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</si>
  <si>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</si>
  <si>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</si>
  <si>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</si>
  <si>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</si>
  <si>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</si>
  <si>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</si>
  <si>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</si>
  <si>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</si>
  <si>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</si>
  <si>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</si>
  <si>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</si>
  <si>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</si>
  <si>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</si>
  <si>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</si>
  <si>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</si>
  <si>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</si>
  <si>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</si>
  <si>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</si>
  <si>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</si>
  <si>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</si>
  <si>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</si>
  <si>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</si>
  <si>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</si>
  <si>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</si>
  <si>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</si>
  <si>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</si>
  <si>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</si>
  <si>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</si>
  <si>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</si>
  <si>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</si>
  <si>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</si>
  <si>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</si>
  <si>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</si>
  <si>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</si>
  <si>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</si>
  <si>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</si>
  <si>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</si>
  <si>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</si>
  <si>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</si>
  <si>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</si>
  <si>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</si>
  <si>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</si>
  <si>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</si>
  <si>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</si>
  <si>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</si>
  <si>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</si>
  <si>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</si>
  <si>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</si>
  <si>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</si>
  <si>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</si>
  <si>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</si>
  <si>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</si>
  <si>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</si>
  <si>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</si>
  <si>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</si>
  <si>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</si>
  <si>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</si>
  <si>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</si>
  <si>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</si>
  <si>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</si>
  <si>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</si>
  <si>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</si>
  <si>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</si>
  <si>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</si>
  <si>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</si>
  <si>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</si>
  <si>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</si>
  <si>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</si>
  <si>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</si>
  <si>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</si>
  <si>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</si>
  <si>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</si>
  <si>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</si>
  <si>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</si>
  <si>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</si>
  <si>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</si>
  <si>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</si>
  <si>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</si>
  <si>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</si>
  <si>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</si>
  <si>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</si>
  <si>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</si>
  <si>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</si>
  <si>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</si>
  <si>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</si>
  <si>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</si>
  <si>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</si>
  <si>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</si>
  <si>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</si>
  <si>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</si>
  <si>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</si>
  <si>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</si>
  <si>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</si>
  <si>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</si>
  <si>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</si>
  <si>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</si>
  <si>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</si>
  <si>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</si>
  <si>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</si>
  <si>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</si>
  <si>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</si>
  <si>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</si>
  <si>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</si>
  <si>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</si>
  <si>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</si>
  <si>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</si>
  <si>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</si>
  <si>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</si>
  <si>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</si>
  <si>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</si>
  <si>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</si>
  <si>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</si>
  <si>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</si>
  <si>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Шумадијска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</si>
</sst>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2855</c:v>
                </c:pt>
                <c:pt idx="1">
                  <c:v>3737</c:v>
                </c:pt>
                <c:pt idx="2">
                  <c:v>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2940</c:v>
                </c:pt>
                <c:pt idx="1">
                  <c:v>3773</c:v>
                </c:pt>
                <c:pt idx="2">
                  <c:v>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06944"/>
        <c:axId val="120708480"/>
      </c:barChart>
      <c:catAx>
        <c:axId val="12070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08480"/>
        <c:crosses val="autoZero"/>
        <c:auto val="1"/>
        <c:lblAlgn val="ctr"/>
        <c:lblOffset val="100"/>
        <c:noMultiLvlLbl val="0"/>
      </c:catAx>
      <c:valAx>
        <c:axId val="12070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06944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13885</c:v>
                </c:pt>
                <c:pt idx="1">
                  <c:v>11824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90272"/>
        <c:axId val="122791808"/>
      </c:barChart>
      <c:catAx>
        <c:axId val="12279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791808"/>
        <c:crosses val="autoZero"/>
        <c:auto val="1"/>
        <c:lblAlgn val="ctr"/>
        <c:lblOffset val="100"/>
        <c:noMultiLvlLbl val="0"/>
      </c:catAx>
      <c:valAx>
        <c:axId val="1227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9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6009</c:v>
                </c:pt>
                <c:pt idx="1">
                  <c:v>5246</c:v>
                </c:pt>
                <c:pt idx="2">
                  <c:v>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04480"/>
        <c:axId val="122814464"/>
      </c:barChart>
      <c:catAx>
        <c:axId val="12280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4464"/>
        <c:crosses val="autoZero"/>
        <c:auto val="1"/>
        <c:lblAlgn val="ctr"/>
        <c:lblOffset val="100"/>
        <c:noMultiLvlLbl val="0"/>
      </c:catAx>
      <c:valAx>
        <c:axId val="12281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0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274</c:v>
                </c:pt>
                <c:pt idx="1">
                  <c:v>248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33536"/>
        <c:axId val="122835328"/>
      </c:barChart>
      <c:catAx>
        <c:axId val="122833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35328"/>
        <c:crosses val="autoZero"/>
        <c:auto val="1"/>
        <c:lblAlgn val="ctr"/>
        <c:lblOffset val="100"/>
        <c:noMultiLvlLbl val="0"/>
      </c:catAx>
      <c:valAx>
        <c:axId val="122835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2833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405</c:v>
                </c:pt>
                <c:pt idx="1">
                  <c:v>461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64384"/>
        <c:axId val="122865920"/>
      </c:barChart>
      <c:catAx>
        <c:axId val="12286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65920"/>
        <c:crosses val="autoZero"/>
        <c:auto val="1"/>
        <c:lblAlgn val="ctr"/>
        <c:lblOffset val="100"/>
        <c:noMultiLvlLbl val="0"/>
      </c:catAx>
      <c:valAx>
        <c:axId val="12286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6438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178</c:v>
                </c:pt>
                <c:pt idx="1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92672"/>
        <c:axId val="122894208"/>
      </c:barChart>
      <c:catAx>
        <c:axId val="122892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94208"/>
        <c:crosses val="autoZero"/>
        <c:auto val="1"/>
        <c:lblAlgn val="ctr"/>
        <c:lblOffset val="100"/>
        <c:noMultiLvlLbl val="0"/>
      </c:catAx>
      <c:valAx>
        <c:axId val="122894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9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1285.1289999999999</c:v>
                </c:pt>
                <c:pt idx="1">
                  <c:v>1534.8889999999999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916864"/>
        <c:axId val="122918400"/>
      </c:barChart>
      <c:catAx>
        <c:axId val="122916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18400"/>
        <c:crosses val="autoZero"/>
        <c:auto val="1"/>
        <c:lblAlgn val="ctr"/>
        <c:lblOffset val="100"/>
        <c:noMultiLvlLbl val="0"/>
      </c:catAx>
      <c:valAx>
        <c:axId val="1229184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1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88647</c:v>
                </c:pt>
                <c:pt idx="1">
                  <c:v>86953</c:v>
                </c:pt>
                <c:pt idx="2">
                  <c:v>85213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943360"/>
        <c:axId val="122944896"/>
      </c:barChart>
      <c:catAx>
        <c:axId val="12294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44896"/>
        <c:crosses val="autoZero"/>
        <c:auto val="1"/>
        <c:lblAlgn val="ctr"/>
        <c:lblOffset val="100"/>
        <c:noMultiLvlLbl val="0"/>
      </c:catAx>
      <c:valAx>
        <c:axId val="12294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43360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2.9</c:v>
                </c:pt>
                <c:pt idx="1">
                  <c:v>1.8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961920"/>
        <c:axId val="122963456"/>
      </c:barChart>
      <c:catAx>
        <c:axId val="1229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63456"/>
        <c:crosses val="autoZero"/>
        <c:auto val="1"/>
        <c:lblAlgn val="ctr"/>
        <c:lblOffset val="100"/>
        <c:noMultiLvlLbl val="0"/>
      </c:catAx>
      <c:valAx>
        <c:axId val="12296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619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2.9</c:v>
                </c:pt>
                <c:pt idx="1">
                  <c:v>3.8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00704"/>
        <c:axId val="123002240"/>
      </c:barChart>
      <c:catAx>
        <c:axId val="1230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02240"/>
        <c:crosses val="autoZero"/>
        <c:auto val="1"/>
        <c:lblAlgn val="ctr"/>
        <c:lblOffset val="100"/>
        <c:noMultiLvlLbl val="0"/>
      </c:catAx>
      <c:valAx>
        <c:axId val="1230022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007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17.246792676379659</c:v>
                </c:pt>
                <c:pt idx="1">
                  <c:v>59.860044060203265</c:v>
                </c:pt>
                <c:pt idx="2">
                  <c:v>22.893163263417073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907</c:v>
                </c:pt>
                <c:pt idx="1">
                  <c:v>1212</c:v>
                </c:pt>
                <c:pt idx="2">
                  <c:v>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202</c:v>
                </c:pt>
                <c:pt idx="1">
                  <c:v>258</c:v>
                </c:pt>
                <c:pt idx="2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25504"/>
        <c:axId val="120727040"/>
      </c:barChart>
      <c:catAx>
        <c:axId val="12072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27040"/>
        <c:crosses val="autoZero"/>
        <c:auto val="1"/>
        <c:lblAlgn val="ctr"/>
        <c:lblOffset val="100"/>
        <c:noMultiLvlLbl val="0"/>
      </c:catAx>
      <c:valAx>
        <c:axId val="12072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255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170</c:v>
                </c:pt>
                <c:pt idx="1">
                  <c:v>157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061376"/>
        <c:axId val="123062912"/>
      </c:barChart>
      <c:catAx>
        <c:axId val="12306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62912"/>
        <c:crosses val="autoZero"/>
        <c:auto val="1"/>
        <c:lblAlgn val="ctr"/>
        <c:lblOffset val="100"/>
        <c:noMultiLvlLbl val="0"/>
      </c:catAx>
      <c:valAx>
        <c:axId val="12306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06137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438592"/>
        <c:axId val="123440128"/>
      </c:barChart>
      <c:catAx>
        <c:axId val="12343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40128"/>
        <c:crosses val="autoZero"/>
        <c:auto val="1"/>
        <c:lblAlgn val="ctr"/>
        <c:lblOffset val="100"/>
        <c:noMultiLvlLbl val="0"/>
      </c:catAx>
      <c:valAx>
        <c:axId val="12344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43859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98.9</c:v>
                </c:pt>
                <c:pt idx="1">
                  <c:v>102.1</c:v>
                </c:pt>
                <c:pt idx="2">
                  <c:v>96.3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101.4</c:v>
                </c:pt>
                <c:pt idx="1">
                  <c:v>99.6</c:v>
                </c:pt>
                <c:pt idx="2">
                  <c:v>100.8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475840"/>
        <c:axId val="123477376"/>
      </c:barChart>
      <c:catAx>
        <c:axId val="12347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77376"/>
        <c:crosses val="autoZero"/>
        <c:auto val="1"/>
        <c:lblAlgn val="ctr"/>
        <c:lblOffset val="100"/>
        <c:noMultiLvlLbl val="0"/>
      </c:catAx>
      <c:valAx>
        <c:axId val="12347737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7584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4547</c:v>
                </c:pt>
                <c:pt idx="1">
                  <c:v>3638</c:v>
                </c:pt>
                <c:pt idx="2">
                  <c:v>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07072"/>
        <c:axId val="123508608"/>
      </c:barChart>
      <c:catAx>
        <c:axId val="12350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08608"/>
        <c:crosses val="autoZero"/>
        <c:auto val="1"/>
        <c:lblAlgn val="ctr"/>
        <c:lblOffset val="100"/>
        <c:noMultiLvlLbl val="0"/>
      </c:catAx>
      <c:valAx>
        <c:axId val="12350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0707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151</c:v>
                </c:pt>
                <c:pt idx="1">
                  <c:v>170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197</c:v>
                </c:pt>
                <c:pt idx="1">
                  <c:v>196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35744"/>
        <c:axId val="123537280"/>
      </c:barChart>
      <c:catAx>
        <c:axId val="12353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37280"/>
        <c:crosses val="autoZero"/>
        <c:auto val="1"/>
        <c:lblAlgn val="ctr"/>
        <c:lblOffset val="100"/>
        <c:noMultiLvlLbl val="0"/>
      </c:catAx>
      <c:valAx>
        <c:axId val="12353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357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1080</c:v>
                </c:pt>
                <c:pt idx="1">
                  <c:v>1065</c:v>
                </c:pt>
                <c:pt idx="2">
                  <c:v>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1610</c:v>
                </c:pt>
                <c:pt idx="1">
                  <c:v>1714</c:v>
                </c:pt>
                <c:pt idx="2">
                  <c:v>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93472"/>
        <c:axId val="123595008"/>
      </c:barChart>
      <c:catAx>
        <c:axId val="1235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95008"/>
        <c:crosses val="autoZero"/>
        <c:auto val="1"/>
        <c:lblAlgn val="ctr"/>
        <c:lblOffset val="100"/>
        <c:noMultiLvlLbl val="0"/>
      </c:catAx>
      <c:valAx>
        <c:axId val="12359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93472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2.2178203158264993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2.3285262047133308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2.3407445804098712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2.5973304700372108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2.4014662050835849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2.6395394042616211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3.0194198122813187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3.330062758020623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3.4974174796823223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3.4970472258733363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3.2808190014254772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3.408556565525668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3.9580132180609811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4.5233907843826939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3.7321583945794843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1.913471684839958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1.5321102615843161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1.0570746246552012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471936"/>
        <c:axId val="124490112"/>
      </c:barChart>
      <c:catAx>
        <c:axId val="1244719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4490112"/>
        <c:crosses val="autoZero"/>
        <c:auto val="1"/>
        <c:lblAlgn val="ctr"/>
        <c:lblOffset val="100"/>
        <c:noMultiLvlLbl val="0"/>
      </c:catAx>
      <c:valAx>
        <c:axId val="1244901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44719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2.317788844252735</c:v>
                </c:pt>
                <c:pt idx="1">
                  <c:v>2.4621878297572986</c:v>
                </c:pt>
                <c:pt idx="2">
                  <c:v>2.4555232611955495</c:v>
                </c:pt>
                <c:pt idx="3">
                  <c:v>2.6421311809245238</c:v>
                </c:pt>
                <c:pt idx="4">
                  <c:v>2.514393616824333</c:v>
                </c:pt>
                <c:pt idx="5">
                  <c:v>2.7246977803284151</c:v>
                </c:pt>
                <c:pt idx="6">
                  <c:v>3.0368217413036636</c:v>
                </c:pt>
                <c:pt idx="7">
                  <c:v>3.487790880648685</c:v>
                </c:pt>
                <c:pt idx="8">
                  <c:v>3.6514430642205236</c:v>
                </c:pt>
                <c:pt idx="9">
                  <c:v>3.5155599163226392</c:v>
                </c:pt>
                <c:pt idx="10">
                  <c:v>3.1945498639317256</c:v>
                </c:pt>
                <c:pt idx="11">
                  <c:v>3.1167965640446527</c:v>
                </c:pt>
                <c:pt idx="12">
                  <c:v>3.4703889516263402</c:v>
                </c:pt>
                <c:pt idx="13">
                  <c:v>3.9376492585667471</c:v>
                </c:pt>
                <c:pt idx="14">
                  <c:v>3.049780624618176</c:v>
                </c:pt>
                <c:pt idx="15">
                  <c:v>1.4658348297758113</c:v>
                </c:pt>
                <c:pt idx="16">
                  <c:v>1.031897365644149</c:v>
                </c:pt>
                <c:pt idx="17">
                  <c:v>0.64979543477053514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506496"/>
        <c:axId val="124508032"/>
      </c:barChart>
      <c:catAx>
        <c:axId val="1245064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4508032"/>
        <c:crosses val="autoZero"/>
        <c:auto val="1"/>
        <c:lblAlgn val="ctr"/>
        <c:lblOffset val="100"/>
        <c:noMultiLvlLbl val="0"/>
      </c:catAx>
      <c:valAx>
        <c:axId val="1245080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506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0.19455252918287938</c:v>
                </c:pt>
                <c:pt idx="1">
                  <c:v>0.18051025423350164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0.88258379118585184</c:v>
                </c:pt>
                <c:pt idx="1">
                  <c:v>0.38068004110629555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6.9404318565154224</c:v>
                </c:pt>
                <c:pt idx="1">
                  <c:v>3.6897368303471691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18.50002504968187</c:v>
                </c:pt>
                <c:pt idx="1">
                  <c:v>15.484562798802557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52.159282577111263</c:v>
                </c:pt>
                <c:pt idx="1">
                  <c:v>61.791698315535506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5.678762879711428</c:v>
                </c:pt>
                <c:pt idx="1">
                  <c:v>5.9237746302667444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15.644361316611279</c:v>
                </c:pt>
                <c:pt idx="1">
                  <c:v>12.549037129708235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646912"/>
        <c:axId val="124648448"/>
      </c:barChart>
      <c:catAx>
        <c:axId val="12464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48448"/>
        <c:crosses val="autoZero"/>
        <c:auto val="1"/>
        <c:lblAlgn val="ctr"/>
        <c:lblOffset val="100"/>
        <c:noMultiLvlLbl val="0"/>
      </c:catAx>
      <c:valAx>
        <c:axId val="124648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469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27.84439137622952</c:v>
                </c:pt>
                <c:pt idx="1">
                  <c:v>24.734372905589563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26.67791119052788</c:v>
                </c:pt>
                <c:pt idx="1">
                  <c:v>31.841293954693711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45.238890466091078</c:v>
                </c:pt>
                <c:pt idx="1">
                  <c:v>43.141057146686926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0.23880696715151717</c:v>
                </c:pt>
                <c:pt idx="1">
                  <c:v>0.28327599302980205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712832"/>
        <c:axId val="124714368"/>
      </c:barChart>
      <c:catAx>
        <c:axId val="124712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714368"/>
        <c:crosses val="autoZero"/>
        <c:auto val="1"/>
        <c:lblAlgn val="ctr"/>
        <c:lblOffset val="100"/>
        <c:noMultiLvlLbl val="0"/>
      </c:catAx>
      <c:valAx>
        <c:axId val="124714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7128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14818</c:v>
                </c:pt>
                <c:pt idx="1">
                  <c:v>13180</c:v>
                </c:pt>
                <c:pt idx="2">
                  <c:v>11464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9466</c:v>
                </c:pt>
                <c:pt idx="1">
                  <c:v>9289</c:v>
                </c:pt>
                <c:pt idx="2">
                  <c:v>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47136"/>
        <c:axId val="120748672"/>
      </c:barChart>
      <c:catAx>
        <c:axId val="1207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48672"/>
        <c:crosses val="autoZero"/>
        <c:auto val="1"/>
        <c:lblAlgn val="ctr"/>
        <c:lblOffset val="100"/>
        <c:noMultiLvlLbl val="0"/>
      </c:catAx>
      <c:valAx>
        <c:axId val="12074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471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45</c:v>
                </c:pt>
                <c:pt idx="3">
                  <c:v>74</c:v>
                </c:pt>
                <c:pt idx="4">
                  <c:v>86</c:v>
                </c:pt>
                <c:pt idx="5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5</c:v>
                </c:pt>
                <c:pt idx="1">
                  <c:v>3</c:v>
                </c:pt>
                <c:pt idx="2">
                  <c:v>43</c:v>
                </c:pt>
                <c:pt idx="3">
                  <c:v>77</c:v>
                </c:pt>
                <c:pt idx="4">
                  <c:v>76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4741888"/>
        <c:axId val="124755968"/>
      </c:barChart>
      <c:catAx>
        <c:axId val="12474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55968"/>
        <c:crosses val="autoZero"/>
        <c:auto val="1"/>
        <c:lblAlgn val="ctr"/>
        <c:lblOffset val="100"/>
        <c:noMultiLvlLbl val="0"/>
      </c:catAx>
      <c:valAx>
        <c:axId val="124755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41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0.5</c:v>
                </c:pt>
                <c:pt idx="1">
                  <c:v>0.24</c:v>
                </c:pt>
                <c:pt idx="3">
                  <c:v>0.31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4854272"/>
        <c:axId val="124855808"/>
      </c:barChart>
      <c:catAx>
        <c:axId val="12485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855808"/>
        <c:crosses val="autoZero"/>
        <c:auto val="1"/>
        <c:lblAlgn val="ctr"/>
        <c:lblOffset val="100"/>
        <c:noMultiLvlLbl val="0"/>
      </c:catAx>
      <c:valAx>
        <c:axId val="1248558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8542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22.916666666666664</c:v>
                </c:pt>
                <c:pt idx="1">
                  <c:v>62.812788362373119</c:v>
                </c:pt>
                <c:pt idx="2">
                  <c:v>15.721453550250875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77.083333333333343</c:v>
                </c:pt>
                <c:pt idx="1">
                  <c:v>37.187211637626874</c:v>
                </c:pt>
                <c:pt idx="2">
                  <c:v>84.278546449749129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899328"/>
        <c:axId val="124900864"/>
      </c:barChart>
      <c:catAx>
        <c:axId val="124899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00864"/>
        <c:crosses val="autoZero"/>
        <c:auto val="1"/>
        <c:lblAlgn val="ctr"/>
        <c:lblOffset val="100"/>
        <c:noMultiLvlLbl val="0"/>
      </c:catAx>
      <c:valAx>
        <c:axId val="124900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899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1067</c:v>
                </c:pt>
                <c:pt idx="1">
                  <c:v>1011</c:v>
                </c:pt>
                <c:pt idx="2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1083</c:v>
                </c:pt>
                <c:pt idx="1">
                  <c:v>1133</c:v>
                </c:pt>
                <c:pt idx="2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973440"/>
        <c:axId val="124974976"/>
      </c:barChart>
      <c:catAx>
        <c:axId val="12497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74976"/>
        <c:crosses val="autoZero"/>
        <c:auto val="1"/>
        <c:lblAlgn val="ctr"/>
        <c:lblOffset val="100"/>
        <c:noMultiLvlLbl val="0"/>
      </c:catAx>
      <c:valAx>
        <c:axId val="124974976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973440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2256</c:v>
                </c:pt>
                <c:pt idx="1">
                  <c:v>2629</c:v>
                </c:pt>
                <c:pt idx="2">
                  <c:v>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2464</c:v>
                </c:pt>
                <c:pt idx="1">
                  <c:v>2770</c:v>
                </c:pt>
                <c:pt idx="2">
                  <c:v>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31168"/>
        <c:axId val="125032704"/>
      </c:barChart>
      <c:catAx>
        <c:axId val="12503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32704"/>
        <c:crosses val="autoZero"/>
        <c:auto val="1"/>
        <c:lblAlgn val="ctr"/>
        <c:lblOffset val="100"/>
        <c:noMultiLvlLbl val="0"/>
      </c:catAx>
      <c:valAx>
        <c:axId val="12503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0311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27.186584174535984</c:v>
                </c:pt>
                <c:pt idx="1">
                  <c:v>27.386764599985597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26.01107131227613</c:v>
                </c:pt>
                <c:pt idx="1">
                  <c:v>27.098725426658028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15.620319114295016</c:v>
                </c:pt>
                <c:pt idx="1">
                  <c:v>19.397998127745371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13.187886681862585</c:v>
                </c:pt>
                <c:pt idx="1">
                  <c:v>16.16619860301001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8.4076847932269612</c:v>
                </c:pt>
                <c:pt idx="1">
                  <c:v>6.1237128249441923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9.5864539238033224</c:v>
                </c:pt>
                <c:pt idx="1">
                  <c:v>3.8266004176568016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5240832"/>
        <c:axId val="125242368"/>
      </c:barChart>
      <c:catAx>
        <c:axId val="125240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242368"/>
        <c:crosses val="autoZero"/>
        <c:auto val="1"/>
        <c:lblAlgn val="ctr"/>
        <c:lblOffset val="100"/>
        <c:noMultiLvlLbl val="0"/>
      </c:catAx>
      <c:valAx>
        <c:axId val="1252423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408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51.62</c:v>
                </c:pt>
                <c:pt idx="1">
                  <c:v>40.47</c:v>
                </c:pt>
                <c:pt idx="2">
                  <c:v>6.77</c:v>
                </c:pt>
                <c:pt idx="3">
                  <c:v>0.9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54.19</c:v>
                </c:pt>
                <c:pt idx="1">
                  <c:v>36.78</c:v>
                </c:pt>
                <c:pt idx="2">
                  <c:v>7.68</c:v>
                </c:pt>
                <c:pt idx="3">
                  <c:v>1.03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5288448"/>
        <c:axId val="125289984"/>
      </c:barChart>
      <c:catAx>
        <c:axId val="12528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89984"/>
        <c:crosses val="autoZero"/>
        <c:auto val="1"/>
        <c:lblAlgn val="ctr"/>
        <c:lblOffset val="100"/>
        <c:noMultiLvlLbl val="0"/>
      </c:catAx>
      <c:valAx>
        <c:axId val="125289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88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60514</c:v>
                </c:pt>
                <c:pt idx="1">
                  <c:v>67806</c:v>
                </c:pt>
                <c:pt idx="2">
                  <c:v>76976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85664"/>
        <c:axId val="125587456"/>
      </c:barChart>
      <c:catAx>
        <c:axId val="1255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587456"/>
        <c:crosses val="autoZero"/>
        <c:auto val="1"/>
        <c:lblAlgn val="ctr"/>
        <c:lblOffset val="100"/>
        <c:noMultiLvlLbl val="0"/>
      </c:catAx>
      <c:valAx>
        <c:axId val="12558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5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39216</c:v>
                </c:pt>
                <c:pt idx="1">
                  <c:v>40770</c:v>
                </c:pt>
                <c:pt idx="2">
                  <c:v>42064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48373</c:v>
                </c:pt>
                <c:pt idx="1">
                  <c:v>49410</c:v>
                </c:pt>
                <c:pt idx="2">
                  <c:v>49144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626624"/>
        <c:axId val="125837312"/>
      </c:barChart>
      <c:catAx>
        <c:axId val="12562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37312"/>
        <c:crosses val="autoZero"/>
        <c:auto val="1"/>
        <c:lblAlgn val="ctr"/>
        <c:lblOffset val="100"/>
        <c:noMultiLvlLbl val="0"/>
      </c:catAx>
      <c:valAx>
        <c:axId val="12583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266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31.3</c:v>
                </c:pt>
                <c:pt idx="1">
                  <c:v>24.4</c:v>
                </c:pt>
                <c:pt idx="2">
                  <c:v>2.2000000000000002</c:v>
                </c:pt>
                <c:pt idx="3">
                  <c:v>42.099999999999994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53.5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84.223372058967101</c:v>
                </c:pt>
                <c:pt idx="1">
                  <c:v>92.609906504873692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15.776627941032901</c:v>
                </c:pt>
                <c:pt idx="1">
                  <c:v>7.390093495126318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6003072"/>
        <c:axId val="126004608"/>
      </c:barChart>
      <c:catAx>
        <c:axId val="126003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004608"/>
        <c:crosses val="autoZero"/>
        <c:auto val="1"/>
        <c:lblAlgn val="ctr"/>
        <c:lblOffset val="100"/>
        <c:noMultiLvlLbl val="0"/>
      </c:catAx>
      <c:valAx>
        <c:axId val="126004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0030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14.5</c:v>
                </c:pt>
                <c:pt idx="2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42496"/>
        <c:axId val="126044032"/>
      </c:barChart>
      <c:catAx>
        <c:axId val="12604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44032"/>
        <c:crosses val="autoZero"/>
        <c:auto val="1"/>
        <c:lblAlgn val="ctr"/>
        <c:lblOffset val="100"/>
        <c:noMultiLvlLbl val="0"/>
      </c:catAx>
      <c:valAx>
        <c:axId val="12604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4249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15.4</c:v>
                </c:pt>
                <c:pt idx="1">
                  <c:v>14.5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97664"/>
        <c:axId val="126107648"/>
      </c:barChart>
      <c:catAx>
        <c:axId val="12609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07648"/>
        <c:crosses val="autoZero"/>
        <c:auto val="1"/>
        <c:lblAlgn val="ctr"/>
        <c:lblOffset val="100"/>
        <c:noMultiLvlLbl val="0"/>
      </c:catAx>
      <c:valAx>
        <c:axId val="12610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97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4.6900000000000004</c:v>
                </c:pt>
                <c:pt idx="1">
                  <c:v>2.97</c:v>
                </c:pt>
                <c:pt idx="2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3.69</c:v>
                </c:pt>
                <c:pt idx="1">
                  <c:v>7.94</c:v>
                </c:pt>
                <c:pt idx="2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146816"/>
        <c:axId val="126152704"/>
      </c:barChart>
      <c:catAx>
        <c:axId val="12614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52704"/>
        <c:crosses val="autoZero"/>
        <c:auto val="1"/>
        <c:lblAlgn val="ctr"/>
        <c:lblOffset val="100"/>
        <c:noMultiLvlLbl val="0"/>
      </c:catAx>
      <c:valAx>
        <c:axId val="12615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14681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39548</c:v>
                </c:pt>
                <c:pt idx="1">
                  <c:v>56394</c:v>
                </c:pt>
                <c:pt idx="2">
                  <c:v>66788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7267</c:v>
                </c:pt>
                <c:pt idx="1">
                  <c:v>13161</c:v>
                </c:pt>
                <c:pt idx="2">
                  <c:v>25972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208640"/>
        <c:axId val="126427520"/>
      </c:barChart>
      <c:catAx>
        <c:axId val="12620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27520"/>
        <c:crosses val="autoZero"/>
        <c:auto val="1"/>
        <c:lblAlgn val="ctr"/>
        <c:lblOffset val="100"/>
        <c:noMultiLvlLbl val="0"/>
      </c:catAx>
      <c:valAx>
        <c:axId val="1264275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20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101949</c:v>
                </c:pt>
                <c:pt idx="1">
                  <c:v>148205</c:v>
                </c:pt>
                <c:pt idx="2">
                  <c:v>176116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18660</c:v>
                </c:pt>
                <c:pt idx="1">
                  <c:v>38339</c:v>
                </c:pt>
                <c:pt idx="2">
                  <c:v>78248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62976"/>
        <c:axId val="126477056"/>
      </c:barChart>
      <c:catAx>
        <c:axId val="126462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77056"/>
        <c:crosses val="autoZero"/>
        <c:auto val="1"/>
        <c:lblAlgn val="ctr"/>
        <c:lblOffset val="100"/>
        <c:noMultiLvlLbl val="0"/>
      </c:catAx>
      <c:valAx>
        <c:axId val="126477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462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2.9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643584"/>
        <c:axId val="126657664"/>
      </c:barChart>
      <c:catAx>
        <c:axId val="12664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57664"/>
        <c:crosses val="autoZero"/>
        <c:auto val="1"/>
        <c:lblAlgn val="ctr"/>
        <c:lblOffset val="100"/>
        <c:noMultiLvlLbl val="0"/>
      </c:catAx>
      <c:valAx>
        <c:axId val="126657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643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27.5</c:v>
                </c:pt>
                <c:pt idx="1">
                  <c:v>28.9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35.5</c:v>
                </c:pt>
                <c:pt idx="1">
                  <c:v>36.6</c:v>
                </c:pt>
                <c:pt idx="2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697472"/>
        <c:axId val="126699008"/>
      </c:barChart>
      <c:catAx>
        <c:axId val="12669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99008"/>
        <c:crosses val="autoZero"/>
        <c:auto val="1"/>
        <c:lblAlgn val="ctr"/>
        <c:lblOffset val="100"/>
        <c:noMultiLvlLbl val="0"/>
      </c:catAx>
      <c:valAx>
        <c:axId val="126699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97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15603.6</c:v>
                </c:pt>
                <c:pt idx="1">
                  <c:v>56359.16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976000"/>
        <c:axId val="126977536"/>
      </c:barChart>
      <c:catAx>
        <c:axId val="12697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77536"/>
        <c:crosses val="autoZero"/>
        <c:auto val="1"/>
        <c:lblAlgn val="ctr"/>
        <c:lblOffset val="100"/>
        <c:noMultiLvlLbl val="0"/>
      </c:catAx>
      <c:valAx>
        <c:axId val="12697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7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108</c:v>
                </c:pt>
                <c:pt idx="1">
                  <c:v>106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73</c:v>
                </c:pt>
                <c:pt idx="1">
                  <c:v>71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169280"/>
        <c:axId val="127170816"/>
      </c:barChart>
      <c:catAx>
        <c:axId val="12716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70816"/>
        <c:crosses val="autoZero"/>
        <c:auto val="1"/>
        <c:lblAlgn val="ctr"/>
        <c:lblOffset val="100"/>
        <c:noMultiLvlLbl val="0"/>
      </c:catAx>
      <c:valAx>
        <c:axId val="12717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69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15.1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55.2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29.7</c:v>
                </c:pt>
                <c:pt idx="1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2512896"/>
        <c:axId val="122514432"/>
      </c:barChart>
      <c:catAx>
        <c:axId val="12251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514432"/>
        <c:crosses val="autoZero"/>
        <c:auto val="1"/>
        <c:lblAlgn val="ctr"/>
        <c:lblOffset val="100"/>
        <c:noMultiLvlLbl val="0"/>
      </c:catAx>
      <c:valAx>
        <c:axId val="12251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128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2855</c:v>
                </c:pt>
                <c:pt idx="1">
                  <c:v>3737</c:v>
                </c:pt>
                <c:pt idx="2">
                  <c:v>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2940</c:v>
                </c:pt>
                <c:pt idx="1">
                  <c:v>3773</c:v>
                </c:pt>
                <c:pt idx="2">
                  <c:v>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044288"/>
        <c:axId val="130045824"/>
      </c:barChart>
      <c:catAx>
        <c:axId val="13004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45824"/>
        <c:crosses val="autoZero"/>
        <c:auto val="1"/>
        <c:lblAlgn val="ctr"/>
        <c:lblOffset val="100"/>
        <c:noMultiLvlLbl val="0"/>
      </c:catAx>
      <c:valAx>
        <c:axId val="13004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44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907</c:v>
                </c:pt>
                <c:pt idx="1">
                  <c:v>1212</c:v>
                </c:pt>
                <c:pt idx="2">
                  <c:v>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202</c:v>
                </c:pt>
                <c:pt idx="1">
                  <c:v>258</c:v>
                </c:pt>
                <c:pt idx="2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089728"/>
        <c:axId val="130091264"/>
      </c:barChart>
      <c:catAx>
        <c:axId val="1300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91264"/>
        <c:crosses val="autoZero"/>
        <c:auto val="1"/>
        <c:lblAlgn val="ctr"/>
        <c:lblOffset val="100"/>
        <c:noMultiLvlLbl val="0"/>
      </c:catAx>
      <c:valAx>
        <c:axId val="13009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89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14818</c:v>
                </c:pt>
                <c:pt idx="1">
                  <c:v>13180</c:v>
                </c:pt>
                <c:pt idx="2">
                  <c:v>11464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9466</c:v>
                </c:pt>
                <c:pt idx="1">
                  <c:v>9289</c:v>
                </c:pt>
                <c:pt idx="2">
                  <c:v>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18784"/>
        <c:axId val="130120320"/>
      </c:barChart>
      <c:catAx>
        <c:axId val="13011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120320"/>
        <c:crosses val="autoZero"/>
        <c:auto val="1"/>
        <c:lblAlgn val="ctr"/>
        <c:lblOffset val="100"/>
        <c:noMultiLvlLbl val="0"/>
      </c:catAx>
      <c:valAx>
        <c:axId val="13012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118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53.5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15.1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55.2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29.7</c:v>
                </c:pt>
                <c:pt idx="1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0426368"/>
        <c:axId val="130427904"/>
      </c:barChart>
      <c:catAx>
        <c:axId val="13042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427904"/>
        <c:crosses val="autoZero"/>
        <c:auto val="1"/>
        <c:lblAlgn val="ctr"/>
        <c:lblOffset val="100"/>
        <c:noMultiLvlLbl val="0"/>
      </c:catAx>
      <c:valAx>
        <c:axId val="130427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4263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24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6</c:v>
                </c:pt>
                <c:pt idx="1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0480000"/>
        <c:axId val="130481536"/>
      </c:barChart>
      <c:catAx>
        <c:axId val="130480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481536"/>
        <c:crosses val="autoZero"/>
        <c:auto val="1"/>
        <c:lblAlgn val="ctr"/>
        <c:lblOffset val="100"/>
        <c:noMultiLvlLbl val="0"/>
      </c:catAx>
      <c:valAx>
        <c:axId val="13048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480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1348</c:v>
                </c:pt>
                <c:pt idx="1">
                  <c:v>2850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971</c:v>
                </c:pt>
                <c:pt idx="1">
                  <c:v>2946</c:v>
                </c:pt>
                <c:pt idx="2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518016"/>
        <c:axId val="130536192"/>
      </c:barChart>
      <c:catAx>
        <c:axId val="13051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536192"/>
        <c:crosses val="autoZero"/>
        <c:auto val="1"/>
        <c:lblAlgn val="ctr"/>
        <c:lblOffset val="100"/>
        <c:noMultiLvlLbl val="0"/>
      </c:catAx>
      <c:valAx>
        <c:axId val="13053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51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460</c:v>
                </c:pt>
                <c:pt idx="1">
                  <c:v>776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341</c:v>
                </c:pt>
                <c:pt idx="1">
                  <c:v>745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624896"/>
        <c:axId val="130647168"/>
      </c:barChart>
      <c:catAx>
        <c:axId val="130624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647168"/>
        <c:crosses val="autoZero"/>
        <c:auto val="1"/>
        <c:lblAlgn val="ctr"/>
        <c:lblOffset val="100"/>
        <c:noMultiLvlLbl val="0"/>
      </c:catAx>
      <c:valAx>
        <c:axId val="13064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624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13885</c:v>
                </c:pt>
                <c:pt idx="1">
                  <c:v>11824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682240"/>
        <c:axId val="130700416"/>
      </c:barChart>
      <c:catAx>
        <c:axId val="13068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700416"/>
        <c:crosses val="autoZero"/>
        <c:auto val="1"/>
        <c:lblAlgn val="ctr"/>
        <c:lblOffset val="100"/>
        <c:noMultiLvlLbl val="0"/>
      </c:catAx>
      <c:valAx>
        <c:axId val="130700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82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6009</c:v>
                </c:pt>
                <c:pt idx="1">
                  <c:v>5246</c:v>
                </c:pt>
                <c:pt idx="2">
                  <c:v>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749952"/>
        <c:axId val="130751488"/>
      </c:barChart>
      <c:catAx>
        <c:axId val="1307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51488"/>
        <c:crosses val="autoZero"/>
        <c:auto val="1"/>
        <c:lblAlgn val="ctr"/>
        <c:lblOffset val="100"/>
        <c:noMultiLvlLbl val="0"/>
      </c:catAx>
      <c:valAx>
        <c:axId val="13075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4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18.3</c:v>
                </c:pt>
                <c:pt idx="1">
                  <c:v>18.3</c:v>
                </c:pt>
                <c:pt idx="2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55.7</c:v>
                </c:pt>
                <c:pt idx="1">
                  <c:v>56.2</c:v>
                </c:pt>
                <c:pt idx="2">
                  <c:v>65.599999999999994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26</c:v>
                </c:pt>
                <c:pt idx="1">
                  <c:v>25.5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2542720"/>
        <c:axId val="122683776"/>
      </c:barChart>
      <c:catAx>
        <c:axId val="1225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683776"/>
        <c:crosses val="autoZero"/>
        <c:auto val="1"/>
        <c:lblAlgn val="ctr"/>
        <c:lblOffset val="100"/>
        <c:noMultiLvlLbl val="0"/>
      </c:catAx>
      <c:valAx>
        <c:axId val="122683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2542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274</c:v>
                </c:pt>
                <c:pt idx="1">
                  <c:v>248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795392"/>
        <c:axId val="130796928"/>
      </c:barChart>
      <c:catAx>
        <c:axId val="130795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96928"/>
        <c:crosses val="autoZero"/>
        <c:auto val="1"/>
        <c:lblAlgn val="ctr"/>
        <c:lblOffset val="100"/>
        <c:noMultiLvlLbl val="0"/>
      </c:catAx>
      <c:valAx>
        <c:axId val="130796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9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178</c:v>
                </c:pt>
                <c:pt idx="1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881024"/>
        <c:axId val="130882560"/>
      </c:barChart>
      <c:catAx>
        <c:axId val="130881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82560"/>
        <c:crosses val="autoZero"/>
        <c:auto val="1"/>
        <c:lblAlgn val="ctr"/>
        <c:lblOffset val="100"/>
        <c:noMultiLvlLbl val="0"/>
      </c:catAx>
      <c:valAx>
        <c:axId val="130882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81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88647</c:v>
                </c:pt>
                <c:pt idx="1">
                  <c:v>86953</c:v>
                </c:pt>
                <c:pt idx="2">
                  <c:v>85213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895232"/>
        <c:axId val="130909312"/>
      </c:barChart>
      <c:catAx>
        <c:axId val="13089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09312"/>
        <c:crosses val="autoZero"/>
        <c:auto val="1"/>
        <c:lblAlgn val="ctr"/>
        <c:lblOffset val="100"/>
        <c:noMultiLvlLbl val="0"/>
      </c:catAx>
      <c:valAx>
        <c:axId val="1309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9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17.246792676379659</c:v>
                </c:pt>
                <c:pt idx="1">
                  <c:v>59.860044060203265</c:v>
                </c:pt>
                <c:pt idx="2">
                  <c:v>22.893163263417073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170</c:v>
                </c:pt>
                <c:pt idx="1">
                  <c:v>157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1097728"/>
        <c:axId val="131099264"/>
      </c:barChart>
      <c:catAx>
        <c:axId val="1310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99264"/>
        <c:crosses val="autoZero"/>
        <c:auto val="1"/>
        <c:lblAlgn val="ctr"/>
        <c:lblOffset val="100"/>
        <c:noMultiLvlLbl val="0"/>
      </c:catAx>
      <c:valAx>
        <c:axId val="13109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09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1429888"/>
        <c:axId val="131431424"/>
      </c:barChart>
      <c:catAx>
        <c:axId val="13142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31424"/>
        <c:crosses val="autoZero"/>
        <c:auto val="1"/>
        <c:lblAlgn val="ctr"/>
        <c:lblOffset val="100"/>
        <c:noMultiLvlLbl val="0"/>
      </c:catAx>
      <c:valAx>
        <c:axId val="13143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42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98.9</c:v>
                </c:pt>
                <c:pt idx="1">
                  <c:v>102.1</c:v>
                </c:pt>
                <c:pt idx="2">
                  <c:v>96.3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101.4</c:v>
                </c:pt>
                <c:pt idx="1">
                  <c:v>99.6</c:v>
                </c:pt>
                <c:pt idx="2">
                  <c:v>100.8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475328"/>
        <c:axId val="131476864"/>
      </c:barChart>
      <c:catAx>
        <c:axId val="13147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76864"/>
        <c:crosses val="autoZero"/>
        <c:auto val="1"/>
        <c:lblAlgn val="ctr"/>
        <c:lblOffset val="100"/>
        <c:noMultiLvlLbl val="0"/>
      </c:catAx>
      <c:valAx>
        <c:axId val="131476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753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4547</c:v>
                </c:pt>
                <c:pt idx="1">
                  <c:v>3638</c:v>
                </c:pt>
                <c:pt idx="2">
                  <c:v>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682688"/>
        <c:axId val="131684224"/>
      </c:barChart>
      <c:catAx>
        <c:axId val="13168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684224"/>
        <c:crosses val="autoZero"/>
        <c:auto val="1"/>
        <c:lblAlgn val="ctr"/>
        <c:lblOffset val="100"/>
        <c:noMultiLvlLbl val="0"/>
      </c:catAx>
      <c:valAx>
        <c:axId val="13168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68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151</c:v>
                </c:pt>
                <c:pt idx="1">
                  <c:v>170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197</c:v>
                </c:pt>
                <c:pt idx="1">
                  <c:v>196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723648"/>
        <c:axId val="131725184"/>
      </c:barChart>
      <c:catAx>
        <c:axId val="1317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25184"/>
        <c:crosses val="autoZero"/>
        <c:auto val="1"/>
        <c:lblAlgn val="ctr"/>
        <c:lblOffset val="100"/>
        <c:noMultiLvlLbl val="0"/>
      </c:catAx>
      <c:valAx>
        <c:axId val="13172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23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1080</c:v>
                </c:pt>
                <c:pt idx="1">
                  <c:v>1065</c:v>
                </c:pt>
                <c:pt idx="2">
                  <c:v>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1610</c:v>
                </c:pt>
                <c:pt idx="1">
                  <c:v>1714</c:v>
                </c:pt>
                <c:pt idx="2">
                  <c:v>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846912"/>
        <c:axId val="131848448"/>
      </c:barChart>
      <c:catAx>
        <c:axId val="13184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48448"/>
        <c:crosses val="autoZero"/>
        <c:auto val="1"/>
        <c:lblAlgn val="ctr"/>
        <c:lblOffset val="100"/>
        <c:noMultiLvlLbl val="0"/>
      </c:catAx>
      <c:valAx>
        <c:axId val="13184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46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24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6</c:v>
                </c:pt>
                <c:pt idx="1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2698368"/>
        <c:axId val="122704256"/>
      </c:barChart>
      <c:catAx>
        <c:axId val="12269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704256"/>
        <c:crosses val="autoZero"/>
        <c:auto val="1"/>
        <c:lblAlgn val="ctr"/>
        <c:lblOffset val="100"/>
        <c:noMultiLvlLbl val="0"/>
      </c:catAx>
      <c:valAx>
        <c:axId val="1227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6983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2.2178203158264993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2.3285262047133308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2.3407445804098712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2.5973304700372108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2.4014662050835849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2.6395394042616211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3.0194198122813187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3.330062758020623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3.4974174796823223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3.4970472258733363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3.2808190014254772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3.408556565525668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3.9580132180609811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4.5233907843826939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3.7321583945794843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1.913471684839958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1.5321102615843161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1.0570746246552012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1984000"/>
        <c:axId val="132006272"/>
      </c:barChart>
      <c:catAx>
        <c:axId val="1319840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2006272"/>
        <c:crosses val="autoZero"/>
        <c:auto val="1"/>
        <c:lblAlgn val="ctr"/>
        <c:lblOffset val="100"/>
        <c:noMultiLvlLbl val="0"/>
      </c:catAx>
      <c:valAx>
        <c:axId val="1320062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1984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2.317788844252735</c:v>
                </c:pt>
                <c:pt idx="1">
                  <c:v>2.4621878297572986</c:v>
                </c:pt>
                <c:pt idx="2">
                  <c:v>2.4555232611955495</c:v>
                </c:pt>
                <c:pt idx="3">
                  <c:v>2.6421311809245238</c:v>
                </c:pt>
                <c:pt idx="4">
                  <c:v>2.514393616824333</c:v>
                </c:pt>
                <c:pt idx="5">
                  <c:v>2.7246977803284151</c:v>
                </c:pt>
                <c:pt idx="6">
                  <c:v>3.0368217413036636</c:v>
                </c:pt>
                <c:pt idx="7">
                  <c:v>3.487790880648685</c:v>
                </c:pt>
                <c:pt idx="8">
                  <c:v>3.6514430642205236</c:v>
                </c:pt>
                <c:pt idx="9">
                  <c:v>3.5155599163226392</c:v>
                </c:pt>
                <c:pt idx="10">
                  <c:v>3.1945498639317256</c:v>
                </c:pt>
                <c:pt idx="11">
                  <c:v>3.1167965640446527</c:v>
                </c:pt>
                <c:pt idx="12">
                  <c:v>3.4703889516263402</c:v>
                </c:pt>
                <c:pt idx="13">
                  <c:v>3.9376492585667471</c:v>
                </c:pt>
                <c:pt idx="14">
                  <c:v>3.049780624618176</c:v>
                </c:pt>
                <c:pt idx="15">
                  <c:v>1.4658348297758113</c:v>
                </c:pt>
                <c:pt idx="16">
                  <c:v>1.031897365644149</c:v>
                </c:pt>
                <c:pt idx="17">
                  <c:v>0.64979543477053514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2013440"/>
        <c:axId val="132031616"/>
      </c:barChart>
      <c:catAx>
        <c:axId val="1320134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2031616"/>
        <c:crosses val="autoZero"/>
        <c:auto val="1"/>
        <c:lblAlgn val="ctr"/>
        <c:lblOffset val="100"/>
        <c:noMultiLvlLbl val="0"/>
      </c:catAx>
      <c:valAx>
        <c:axId val="1320316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013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0.19455252918287938</c:v>
                </c:pt>
                <c:pt idx="1">
                  <c:v>0.18051025423350164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0.88258379118585184</c:v>
                </c:pt>
                <c:pt idx="1">
                  <c:v>0.38068004110629555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6.9404318565154224</c:v>
                </c:pt>
                <c:pt idx="1">
                  <c:v>3.6897368303471691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18.50002504968187</c:v>
                </c:pt>
                <c:pt idx="1">
                  <c:v>15.484562798802557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52.159282577111263</c:v>
                </c:pt>
                <c:pt idx="1">
                  <c:v>61.791698315535506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5.678762879711428</c:v>
                </c:pt>
                <c:pt idx="1">
                  <c:v>5.9237746302667444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15.644361316611279</c:v>
                </c:pt>
                <c:pt idx="1">
                  <c:v>12.549037129708235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347392"/>
        <c:axId val="132348928"/>
      </c:barChart>
      <c:catAx>
        <c:axId val="13234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348928"/>
        <c:crosses val="autoZero"/>
        <c:auto val="1"/>
        <c:lblAlgn val="ctr"/>
        <c:lblOffset val="100"/>
        <c:noMultiLvlLbl val="0"/>
      </c:catAx>
      <c:valAx>
        <c:axId val="13234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347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27.84439137622952</c:v>
                </c:pt>
                <c:pt idx="1">
                  <c:v>24.734372905589563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26.67791119052788</c:v>
                </c:pt>
                <c:pt idx="1">
                  <c:v>31.841293954693711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45.238890466091078</c:v>
                </c:pt>
                <c:pt idx="1">
                  <c:v>43.141057146686926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0.23880696715151717</c:v>
                </c:pt>
                <c:pt idx="1">
                  <c:v>0.28327599302980205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433792"/>
        <c:axId val="132435328"/>
      </c:barChart>
      <c:catAx>
        <c:axId val="13243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35328"/>
        <c:crosses val="autoZero"/>
        <c:auto val="1"/>
        <c:lblAlgn val="ctr"/>
        <c:lblOffset val="100"/>
        <c:noMultiLvlLbl val="0"/>
      </c:catAx>
      <c:valAx>
        <c:axId val="132435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337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45</c:v>
                </c:pt>
                <c:pt idx="3">
                  <c:v>74</c:v>
                </c:pt>
                <c:pt idx="4">
                  <c:v>86</c:v>
                </c:pt>
                <c:pt idx="5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5</c:v>
                </c:pt>
                <c:pt idx="1">
                  <c:v>3</c:v>
                </c:pt>
                <c:pt idx="2">
                  <c:v>43</c:v>
                </c:pt>
                <c:pt idx="3">
                  <c:v>77</c:v>
                </c:pt>
                <c:pt idx="4">
                  <c:v>76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2495616"/>
        <c:axId val="132501504"/>
      </c:barChart>
      <c:catAx>
        <c:axId val="132495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01504"/>
        <c:crosses val="autoZero"/>
        <c:auto val="1"/>
        <c:lblAlgn val="ctr"/>
        <c:lblOffset val="100"/>
        <c:noMultiLvlLbl val="0"/>
      </c:catAx>
      <c:valAx>
        <c:axId val="132501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95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</c:v>
                </c:pt>
                <c:pt idx="1">
                  <c:v>0.24</c:v>
                </c:pt>
                <c:pt idx="3">
                  <c:v>0.31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2591616"/>
        <c:axId val="132593152"/>
      </c:barChart>
      <c:catAx>
        <c:axId val="132591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593152"/>
        <c:crosses val="autoZero"/>
        <c:auto val="1"/>
        <c:lblAlgn val="ctr"/>
        <c:lblOffset val="100"/>
        <c:noMultiLvlLbl val="0"/>
      </c:catAx>
      <c:valAx>
        <c:axId val="13259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591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22.916666666666664</c:v>
                </c:pt>
                <c:pt idx="1">
                  <c:v>62.812788362373119</c:v>
                </c:pt>
                <c:pt idx="2">
                  <c:v>15.721453550250875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77.083333333333343</c:v>
                </c:pt>
                <c:pt idx="1">
                  <c:v>37.187211637626874</c:v>
                </c:pt>
                <c:pt idx="2">
                  <c:v>84.278546449749129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669440"/>
        <c:axId val="132670976"/>
      </c:barChart>
      <c:catAx>
        <c:axId val="132669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670976"/>
        <c:crosses val="autoZero"/>
        <c:auto val="1"/>
        <c:lblAlgn val="ctr"/>
        <c:lblOffset val="100"/>
        <c:noMultiLvlLbl val="0"/>
      </c:catAx>
      <c:valAx>
        <c:axId val="1326709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6694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2.9</c:v>
                </c:pt>
                <c:pt idx="1">
                  <c:v>3.8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856064"/>
        <c:axId val="134393856"/>
      </c:barChart>
      <c:catAx>
        <c:axId val="13285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93856"/>
        <c:crosses val="autoZero"/>
        <c:auto val="1"/>
        <c:lblAlgn val="ctr"/>
        <c:lblOffset val="100"/>
        <c:noMultiLvlLbl val="0"/>
      </c:catAx>
      <c:valAx>
        <c:axId val="13439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856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1067</c:v>
                </c:pt>
                <c:pt idx="1">
                  <c:v>1011</c:v>
                </c:pt>
                <c:pt idx="2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1083</c:v>
                </c:pt>
                <c:pt idx="1">
                  <c:v>1133</c:v>
                </c:pt>
                <c:pt idx="2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736128"/>
        <c:axId val="137297920"/>
      </c:barChart>
      <c:catAx>
        <c:axId val="1347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97920"/>
        <c:crosses val="autoZero"/>
        <c:auto val="1"/>
        <c:lblAlgn val="ctr"/>
        <c:lblOffset val="100"/>
        <c:noMultiLvlLbl val="0"/>
      </c:catAx>
      <c:valAx>
        <c:axId val="137297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736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2256</c:v>
                </c:pt>
                <c:pt idx="1">
                  <c:v>2629</c:v>
                </c:pt>
                <c:pt idx="2">
                  <c:v>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2464</c:v>
                </c:pt>
                <c:pt idx="1">
                  <c:v>2770</c:v>
                </c:pt>
                <c:pt idx="2">
                  <c:v>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337472"/>
        <c:axId val="137355648"/>
      </c:barChart>
      <c:catAx>
        <c:axId val="13733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355648"/>
        <c:crosses val="autoZero"/>
        <c:auto val="1"/>
        <c:lblAlgn val="ctr"/>
        <c:lblOffset val="100"/>
        <c:noMultiLvlLbl val="0"/>
      </c:catAx>
      <c:valAx>
        <c:axId val="1373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337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1348</c:v>
                </c:pt>
                <c:pt idx="1">
                  <c:v>2850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971</c:v>
                </c:pt>
                <c:pt idx="1">
                  <c:v>2946</c:v>
                </c:pt>
                <c:pt idx="2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24352"/>
        <c:axId val="122725888"/>
      </c:barChart>
      <c:catAx>
        <c:axId val="12272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725888"/>
        <c:crosses val="autoZero"/>
        <c:auto val="1"/>
        <c:lblAlgn val="ctr"/>
        <c:lblOffset val="100"/>
        <c:noMultiLvlLbl val="0"/>
      </c:catAx>
      <c:valAx>
        <c:axId val="12272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724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27.186584174535984</c:v>
                </c:pt>
                <c:pt idx="1">
                  <c:v>27.386764599985597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26.01107131227613</c:v>
                </c:pt>
                <c:pt idx="1">
                  <c:v>27.098725426658028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15.620319114295016</c:v>
                </c:pt>
                <c:pt idx="1">
                  <c:v>19.397998127745371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13.187886681862585</c:v>
                </c:pt>
                <c:pt idx="1">
                  <c:v>16.16619860301001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8.4076847932269612</c:v>
                </c:pt>
                <c:pt idx="1">
                  <c:v>6.1237128249441923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9.5864539238033224</c:v>
                </c:pt>
                <c:pt idx="1">
                  <c:v>3.8266004176568016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7509888"/>
        <c:axId val="137548544"/>
      </c:barChart>
      <c:catAx>
        <c:axId val="137509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548544"/>
        <c:crosses val="autoZero"/>
        <c:auto val="1"/>
        <c:lblAlgn val="ctr"/>
        <c:lblOffset val="100"/>
        <c:noMultiLvlLbl val="0"/>
      </c:catAx>
      <c:valAx>
        <c:axId val="137548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509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51.62</c:v>
                </c:pt>
                <c:pt idx="1">
                  <c:v>40.47</c:v>
                </c:pt>
                <c:pt idx="2">
                  <c:v>6.77</c:v>
                </c:pt>
                <c:pt idx="3">
                  <c:v>0.9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54.19</c:v>
                </c:pt>
                <c:pt idx="1">
                  <c:v>36.78</c:v>
                </c:pt>
                <c:pt idx="2">
                  <c:v>7.68</c:v>
                </c:pt>
                <c:pt idx="3">
                  <c:v>1.03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8786304"/>
        <c:axId val="138787840"/>
      </c:barChart>
      <c:catAx>
        <c:axId val="138786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87840"/>
        <c:crosses val="autoZero"/>
        <c:auto val="1"/>
        <c:lblAlgn val="ctr"/>
        <c:lblOffset val="100"/>
        <c:noMultiLvlLbl val="0"/>
      </c:catAx>
      <c:valAx>
        <c:axId val="138787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863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60514</c:v>
                </c:pt>
                <c:pt idx="1">
                  <c:v>67806</c:v>
                </c:pt>
                <c:pt idx="2">
                  <c:v>76976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829824"/>
        <c:axId val="138831360"/>
      </c:barChart>
      <c:catAx>
        <c:axId val="13882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31360"/>
        <c:crosses val="autoZero"/>
        <c:auto val="1"/>
        <c:lblAlgn val="ctr"/>
        <c:lblOffset val="100"/>
        <c:noMultiLvlLbl val="0"/>
      </c:catAx>
      <c:valAx>
        <c:axId val="13883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29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39216</c:v>
                </c:pt>
                <c:pt idx="1">
                  <c:v>40770</c:v>
                </c:pt>
                <c:pt idx="2">
                  <c:v>42064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48373</c:v>
                </c:pt>
                <c:pt idx="1">
                  <c:v>49410</c:v>
                </c:pt>
                <c:pt idx="2">
                  <c:v>49144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91264"/>
        <c:axId val="138892800"/>
      </c:barChart>
      <c:catAx>
        <c:axId val="13889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92800"/>
        <c:crosses val="autoZero"/>
        <c:auto val="1"/>
        <c:lblAlgn val="ctr"/>
        <c:lblOffset val="100"/>
        <c:noMultiLvlLbl val="0"/>
      </c:catAx>
      <c:valAx>
        <c:axId val="13889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9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31.3</c:v>
                </c:pt>
                <c:pt idx="1">
                  <c:v>24.4</c:v>
                </c:pt>
                <c:pt idx="2">
                  <c:v>2.2000000000000002</c:v>
                </c:pt>
                <c:pt idx="3">
                  <c:v>42.099999999999994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84.223372058967101</c:v>
                </c:pt>
                <c:pt idx="1">
                  <c:v>92.609906504873692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15.776627941032901</c:v>
                </c:pt>
                <c:pt idx="1">
                  <c:v>7.390093495126318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9152000"/>
        <c:axId val="139157888"/>
      </c:barChart>
      <c:catAx>
        <c:axId val="139152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157888"/>
        <c:crosses val="autoZero"/>
        <c:auto val="1"/>
        <c:lblAlgn val="ctr"/>
        <c:lblOffset val="100"/>
        <c:noMultiLvlLbl val="0"/>
      </c:catAx>
      <c:valAx>
        <c:axId val="1391578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1520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405</c:v>
                </c:pt>
                <c:pt idx="1">
                  <c:v>461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199616"/>
        <c:axId val="139201152"/>
      </c:barChart>
      <c:catAx>
        <c:axId val="1391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01152"/>
        <c:crosses val="autoZero"/>
        <c:auto val="1"/>
        <c:lblAlgn val="ctr"/>
        <c:lblOffset val="100"/>
        <c:noMultiLvlLbl val="0"/>
      </c:catAx>
      <c:valAx>
        <c:axId val="13920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99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14.5</c:v>
                </c:pt>
                <c:pt idx="2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217920"/>
        <c:axId val="139252480"/>
      </c:barChart>
      <c:catAx>
        <c:axId val="13921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52480"/>
        <c:crosses val="autoZero"/>
        <c:auto val="1"/>
        <c:lblAlgn val="ctr"/>
        <c:lblOffset val="100"/>
        <c:noMultiLvlLbl val="0"/>
      </c:catAx>
      <c:valAx>
        <c:axId val="13925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17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15.4</c:v>
                </c:pt>
                <c:pt idx="1">
                  <c:v>14.5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351168"/>
        <c:axId val="139352704"/>
      </c:barChart>
      <c:catAx>
        <c:axId val="13935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352704"/>
        <c:crosses val="autoZero"/>
        <c:auto val="1"/>
        <c:lblAlgn val="ctr"/>
        <c:lblOffset val="100"/>
        <c:noMultiLvlLbl val="0"/>
      </c:catAx>
      <c:valAx>
        <c:axId val="13935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351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4.6900000000000004</c:v>
                </c:pt>
                <c:pt idx="1">
                  <c:v>2.97</c:v>
                </c:pt>
                <c:pt idx="2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3.69</c:v>
                </c:pt>
                <c:pt idx="1">
                  <c:v>7.94</c:v>
                </c:pt>
                <c:pt idx="2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9388032"/>
        <c:axId val="139389568"/>
      </c:barChart>
      <c:catAx>
        <c:axId val="13938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389568"/>
        <c:crosses val="autoZero"/>
        <c:auto val="1"/>
        <c:lblAlgn val="ctr"/>
        <c:lblOffset val="100"/>
        <c:noMultiLvlLbl val="0"/>
      </c:catAx>
      <c:valAx>
        <c:axId val="13938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38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460</c:v>
                </c:pt>
                <c:pt idx="1">
                  <c:v>776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341</c:v>
                </c:pt>
                <c:pt idx="1">
                  <c:v>745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65696"/>
        <c:axId val="122767232"/>
      </c:barChart>
      <c:catAx>
        <c:axId val="122765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767232"/>
        <c:crosses val="autoZero"/>
        <c:auto val="1"/>
        <c:lblAlgn val="ctr"/>
        <c:lblOffset val="100"/>
        <c:noMultiLvlLbl val="0"/>
      </c:catAx>
      <c:valAx>
        <c:axId val="12276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76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2.9</c:v>
                </c:pt>
                <c:pt idx="1">
                  <c:v>1.8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423104"/>
        <c:axId val="139449472"/>
      </c:barChart>
      <c:catAx>
        <c:axId val="13942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49472"/>
        <c:crosses val="autoZero"/>
        <c:auto val="1"/>
        <c:lblAlgn val="ctr"/>
        <c:lblOffset val="100"/>
        <c:noMultiLvlLbl val="0"/>
      </c:catAx>
      <c:valAx>
        <c:axId val="13944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2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18.3</c:v>
                </c:pt>
                <c:pt idx="1">
                  <c:v>18.3</c:v>
                </c:pt>
                <c:pt idx="2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55.7</c:v>
                </c:pt>
                <c:pt idx="1">
                  <c:v>56.2</c:v>
                </c:pt>
                <c:pt idx="2">
                  <c:v>65.599999999999994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26</c:v>
                </c:pt>
                <c:pt idx="1">
                  <c:v>25.5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9538816"/>
        <c:axId val="139540352"/>
      </c:barChart>
      <c:catAx>
        <c:axId val="13953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40352"/>
        <c:crosses val="autoZero"/>
        <c:auto val="1"/>
        <c:lblAlgn val="ctr"/>
        <c:lblOffset val="100"/>
        <c:noMultiLvlLbl val="0"/>
      </c:catAx>
      <c:valAx>
        <c:axId val="139540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95388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39548</c:v>
                </c:pt>
                <c:pt idx="1">
                  <c:v>56394</c:v>
                </c:pt>
                <c:pt idx="2">
                  <c:v>66788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7267</c:v>
                </c:pt>
                <c:pt idx="1">
                  <c:v>13161</c:v>
                </c:pt>
                <c:pt idx="2">
                  <c:v>25972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596544"/>
        <c:axId val="139598080"/>
      </c:barChart>
      <c:catAx>
        <c:axId val="139596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98080"/>
        <c:crosses val="autoZero"/>
        <c:auto val="1"/>
        <c:lblAlgn val="ctr"/>
        <c:lblOffset val="100"/>
        <c:noMultiLvlLbl val="0"/>
      </c:catAx>
      <c:valAx>
        <c:axId val="1395980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596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101949</c:v>
                </c:pt>
                <c:pt idx="1">
                  <c:v>148205</c:v>
                </c:pt>
                <c:pt idx="2">
                  <c:v>176116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18660</c:v>
                </c:pt>
                <c:pt idx="1">
                  <c:v>38339</c:v>
                </c:pt>
                <c:pt idx="2">
                  <c:v>78248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670656"/>
        <c:axId val="139672192"/>
      </c:barChart>
      <c:catAx>
        <c:axId val="13967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72192"/>
        <c:crosses val="autoZero"/>
        <c:auto val="1"/>
        <c:lblAlgn val="ctr"/>
        <c:lblOffset val="100"/>
        <c:noMultiLvlLbl val="0"/>
      </c:catAx>
      <c:valAx>
        <c:axId val="1396721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67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2.9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855360"/>
        <c:axId val="139856896"/>
      </c:barChart>
      <c:catAx>
        <c:axId val="13985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56896"/>
        <c:crosses val="autoZero"/>
        <c:auto val="1"/>
        <c:lblAlgn val="ctr"/>
        <c:lblOffset val="100"/>
        <c:noMultiLvlLbl val="0"/>
      </c:catAx>
      <c:valAx>
        <c:axId val="139856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85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27.5</c:v>
                </c:pt>
                <c:pt idx="1">
                  <c:v>28.9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35.5</c:v>
                </c:pt>
                <c:pt idx="1">
                  <c:v>36.6</c:v>
                </c:pt>
                <c:pt idx="2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892608"/>
        <c:axId val="139894144"/>
      </c:barChart>
      <c:catAx>
        <c:axId val="13989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894144"/>
        <c:crosses val="autoZero"/>
        <c:auto val="1"/>
        <c:lblAlgn val="ctr"/>
        <c:lblOffset val="100"/>
        <c:noMultiLvlLbl val="0"/>
      </c:catAx>
      <c:valAx>
        <c:axId val="139894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892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1285.1289999999999</c:v>
                </c:pt>
                <c:pt idx="1">
                  <c:v>1534.8889999999999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990912"/>
        <c:axId val="139992448"/>
      </c:barChart>
      <c:catAx>
        <c:axId val="139990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92448"/>
        <c:crosses val="autoZero"/>
        <c:auto val="1"/>
        <c:lblAlgn val="ctr"/>
        <c:lblOffset val="100"/>
        <c:noMultiLvlLbl val="0"/>
      </c:catAx>
      <c:valAx>
        <c:axId val="13999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90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15603.6</c:v>
                </c:pt>
                <c:pt idx="1">
                  <c:v>56359.16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035584"/>
        <c:axId val="140037120"/>
      </c:barChart>
      <c:catAx>
        <c:axId val="14003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37120"/>
        <c:crosses val="autoZero"/>
        <c:auto val="1"/>
        <c:lblAlgn val="ctr"/>
        <c:lblOffset val="100"/>
        <c:noMultiLvlLbl val="0"/>
      </c:catAx>
      <c:valAx>
        <c:axId val="14003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3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108</c:v>
                </c:pt>
                <c:pt idx="1">
                  <c:v>106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73</c:v>
                </c:pt>
                <c:pt idx="1">
                  <c:v>71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162560"/>
        <c:axId val="140164096"/>
      </c:barChart>
      <c:catAx>
        <c:axId val="1401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64096"/>
        <c:crosses val="autoZero"/>
        <c:auto val="1"/>
        <c:lblAlgn val="ctr"/>
        <c:lblOffset val="100"/>
        <c:noMultiLvlLbl val="0"/>
      </c:catAx>
      <c:valAx>
        <c:axId val="14016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138486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131599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248574</v>
      </c>
      <c r="C4" s="35">
        <v>121669</v>
      </c>
      <c r="D4" s="63">
        <v>126905</v>
      </c>
      <c r="E4" s="211"/>
    </row>
    <row r="5" spans="1:5" ht="30" x14ac:dyDescent="0.25">
      <c r="A5" s="201" t="s">
        <v>716</v>
      </c>
      <c r="B5" s="72">
        <v>282478</v>
      </c>
      <c r="C5" s="61">
        <v>136164</v>
      </c>
      <c r="D5" s="111">
        <v>146314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37871</v>
      </c>
      <c r="C4" s="71">
        <v>54253</v>
      </c>
    </row>
    <row r="5" spans="1:6" x14ac:dyDescent="0.25">
      <c r="A5" s="286" t="s">
        <v>719</v>
      </c>
      <c r="B5" s="214">
        <v>14932</v>
      </c>
      <c r="C5" s="214">
        <v>16687</v>
      </c>
    </row>
    <row r="6" spans="1:6" x14ac:dyDescent="0.25">
      <c r="A6" s="286" t="s">
        <v>720</v>
      </c>
      <c r="B6" s="214">
        <v>19872</v>
      </c>
      <c r="C6" s="214">
        <v>20888</v>
      </c>
    </row>
    <row r="7" spans="1:6" x14ac:dyDescent="0.25">
      <c r="A7" s="286" t="s">
        <v>721</v>
      </c>
      <c r="B7" s="214">
        <v>37501</v>
      </c>
      <c r="C7" s="214">
        <v>29053</v>
      </c>
    </row>
    <row r="8" spans="1:6" x14ac:dyDescent="0.25">
      <c r="A8" s="286" t="s">
        <v>722</v>
      </c>
      <c r="B8" s="214">
        <v>242</v>
      </c>
      <c r="C8" s="214">
        <v>906</v>
      </c>
    </row>
    <row r="9" spans="1:6" x14ac:dyDescent="0.25">
      <c r="A9" s="286" t="s">
        <v>723</v>
      </c>
      <c r="B9" s="214">
        <v>12213</v>
      </c>
      <c r="C9" s="214">
        <v>10841</v>
      </c>
    </row>
    <row r="10" spans="1:6" ht="30" x14ac:dyDescent="0.25">
      <c r="A10" s="293" t="s">
        <v>724</v>
      </c>
      <c r="B10" s="214">
        <v>20458</v>
      </c>
      <c r="C10" s="214">
        <v>2778</v>
      </c>
    </row>
    <row r="11" spans="1:6" x14ac:dyDescent="0.25">
      <c r="A11" s="286" t="s">
        <v>887</v>
      </c>
      <c r="B11" s="214">
        <v>6438</v>
      </c>
      <c r="C11" s="214">
        <v>8375</v>
      </c>
    </row>
    <row r="12" spans="1:6" x14ac:dyDescent="0.25">
      <c r="A12" s="294" t="s">
        <v>16</v>
      </c>
      <c r="B12" s="1">
        <f>SUM(B4:B11)</f>
        <v>149527</v>
      </c>
      <c r="C12" s="1">
        <f>SUM(C4:C11)</f>
        <v>143781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43014</v>
      </c>
      <c r="C19" s="71">
        <v>51266</v>
      </c>
    </row>
    <row r="20" spans="1:3" x14ac:dyDescent="0.25">
      <c r="A20" s="286" t="s">
        <v>719</v>
      </c>
      <c r="B20" s="214">
        <v>9852</v>
      </c>
      <c r="C20" s="214">
        <v>9977</v>
      </c>
    </row>
    <row r="21" spans="1:3" x14ac:dyDescent="0.25">
      <c r="A21" s="286" t="s">
        <v>720</v>
      </c>
      <c r="B21" s="214">
        <v>18578</v>
      </c>
      <c r="C21" s="214">
        <v>19483</v>
      </c>
    </row>
    <row r="22" spans="1:3" x14ac:dyDescent="0.25">
      <c r="A22" s="286" t="s">
        <v>721</v>
      </c>
      <c r="B22" s="214">
        <v>37997</v>
      </c>
      <c r="C22" s="214">
        <v>30637</v>
      </c>
    </row>
    <row r="23" spans="1:3" x14ac:dyDescent="0.25">
      <c r="A23" s="286" t="s">
        <v>722</v>
      </c>
      <c r="B23" s="214">
        <v>135</v>
      </c>
      <c r="C23" s="214">
        <v>396</v>
      </c>
    </row>
    <row r="24" spans="1:3" x14ac:dyDescent="0.25">
      <c r="A24" s="286" t="s">
        <v>723</v>
      </c>
      <c r="B24" s="214">
        <v>9960</v>
      </c>
      <c r="C24" s="214">
        <v>8127</v>
      </c>
    </row>
    <row r="25" spans="1:3" ht="30" x14ac:dyDescent="0.25">
      <c r="A25" s="293" t="s">
        <v>724</v>
      </c>
      <c r="B25" s="214">
        <v>13677</v>
      </c>
      <c r="C25" s="214">
        <v>2382</v>
      </c>
    </row>
    <row r="26" spans="1:3" x14ac:dyDescent="0.25">
      <c r="A26" s="286" t="s">
        <v>887</v>
      </c>
      <c r="B26" s="214">
        <v>5127</v>
      </c>
      <c r="C26" s="214">
        <v>9120</v>
      </c>
    </row>
    <row r="27" spans="1:3" x14ac:dyDescent="0.25">
      <c r="A27" s="294" t="s">
        <v>16</v>
      </c>
      <c r="B27" s="1">
        <f>SUM(B19:B26)</f>
        <v>138340</v>
      </c>
      <c r="C27" s="1">
        <f>SUM(C19:C26)</f>
        <v>131388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74.58</v>
      </c>
      <c r="C4" s="1018">
        <v>72.06</v>
      </c>
      <c r="D4" s="1018">
        <v>77.39</v>
      </c>
      <c r="E4" s="1019">
        <v>117</v>
      </c>
      <c r="F4" s="1019">
        <v>159.9</v>
      </c>
      <c r="G4" s="1020">
        <v>44.1</v>
      </c>
      <c r="H4" s="1021">
        <v>42.9</v>
      </c>
      <c r="I4" s="1022">
        <v>45.3</v>
      </c>
      <c r="J4" s="1019">
        <v>15.4</v>
      </c>
    </row>
    <row r="5" spans="1:12" x14ac:dyDescent="0.25">
      <c r="A5" s="498">
        <v>2021</v>
      </c>
      <c r="B5" s="757">
        <v>73.22</v>
      </c>
      <c r="C5" s="758">
        <v>70.680000000000007</v>
      </c>
      <c r="D5" s="758">
        <v>75.900000000000006</v>
      </c>
      <c r="E5" s="1023">
        <v>116</v>
      </c>
      <c r="F5" s="1023">
        <v>160.80000000000001</v>
      </c>
      <c r="G5" s="1024">
        <v>44.3</v>
      </c>
      <c r="H5" s="1025">
        <v>43</v>
      </c>
      <c r="I5" s="1026">
        <v>45.5</v>
      </c>
      <c r="J5" s="1023">
        <v>14.5</v>
      </c>
    </row>
    <row r="6" spans="1:12" x14ac:dyDescent="0.25">
      <c r="A6" s="499">
        <v>2022</v>
      </c>
      <c r="B6" s="1011">
        <v>76.459999999999994</v>
      </c>
      <c r="C6" s="1012">
        <v>73.75</v>
      </c>
      <c r="D6" s="1012">
        <v>79.239999999999995</v>
      </c>
      <c r="E6" s="1013">
        <v>113</v>
      </c>
      <c r="F6" s="1013">
        <v>156.6</v>
      </c>
      <c r="G6" s="1014">
        <v>44.1</v>
      </c>
      <c r="H6" s="1015">
        <v>42.9</v>
      </c>
      <c r="I6" s="1016">
        <v>45.3</v>
      </c>
      <c r="J6" s="1013">
        <v>8.9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14.5</v>
      </c>
    </row>
    <row r="13" spans="1:12" x14ac:dyDescent="0.25">
      <c r="A13" s="633">
        <f t="shared" si="0"/>
        <v>2022</v>
      </c>
      <c r="B13" s="627">
        <f t="shared" si="1"/>
        <v>8.9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82074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91208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76976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19395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80294</v>
      </c>
      <c r="C5" s="70">
        <v>87589</v>
      </c>
      <c r="D5" s="55">
        <v>48373</v>
      </c>
      <c r="E5" s="110">
        <v>39216</v>
      </c>
      <c r="F5" s="55">
        <v>31.4</v>
      </c>
      <c r="G5" s="55">
        <v>35.5</v>
      </c>
      <c r="H5" s="110">
        <v>27.5</v>
      </c>
      <c r="I5" s="55"/>
      <c r="J5" s="70"/>
      <c r="K5" s="55"/>
      <c r="L5" s="55"/>
      <c r="M5" s="71">
        <v>91</v>
      </c>
      <c r="N5" s="71">
        <v>73</v>
      </c>
      <c r="O5" s="71">
        <v>108</v>
      </c>
    </row>
    <row r="6" spans="1:16" x14ac:dyDescent="0.25">
      <c r="A6" s="215">
        <v>2021</v>
      </c>
      <c r="B6" s="212">
        <v>82411</v>
      </c>
      <c r="C6" s="212">
        <v>90180</v>
      </c>
      <c r="D6" s="58">
        <v>49410</v>
      </c>
      <c r="E6" s="160">
        <v>40770</v>
      </c>
      <c r="F6" s="58">
        <v>32.700000000000003</v>
      </c>
      <c r="G6" s="58">
        <v>36.6</v>
      </c>
      <c r="H6" s="160">
        <v>28.9</v>
      </c>
      <c r="I6" s="58">
        <v>60514</v>
      </c>
      <c r="J6" s="212">
        <v>24284</v>
      </c>
      <c r="K6" s="58">
        <v>9466</v>
      </c>
      <c r="L6" s="58">
        <v>14818</v>
      </c>
      <c r="M6" s="214">
        <v>89</v>
      </c>
      <c r="N6" s="214">
        <v>71</v>
      </c>
      <c r="O6" s="214">
        <v>106</v>
      </c>
    </row>
    <row r="7" spans="1:16" x14ac:dyDescent="0.25">
      <c r="A7" s="229">
        <v>2022</v>
      </c>
      <c r="B7" s="167">
        <v>82074</v>
      </c>
      <c r="C7" s="167">
        <v>91208</v>
      </c>
      <c r="D7" s="94">
        <v>49144</v>
      </c>
      <c r="E7" s="169">
        <v>42064</v>
      </c>
      <c r="F7" s="94">
        <v>33.799999999999997</v>
      </c>
      <c r="G7" s="58">
        <v>37.299999999999997</v>
      </c>
      <c r="H7" s="160">
        <v>30.4</v>
      </c>
      <c r="I7" s="94">
        <v>67806</v>
      </c>
      <c r="J7" s="167">
        <v>22469</v>
      </c>
      <c r="K7" s="94">
        <v>9289</v>
      </c>
      <c r="L7" s="94">
        <v>13180</v>
      </c>
      <c r="M7" s="214">
        <v>83</v>
      </c>
      <c r="N7" s="214">
        <v>71</v>
      </c>
      <c r="O7" s="214">
        <v>95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76976</v>
      </c>
      <c r="J8" s="1072">
        <v>19395</v>
      </c>
      <c r="K8" s="1073">
        <v>7931</v>
      </c>
      <c r="L8" s="1073">
        <v>11464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60514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67806</v>
      </c>
      <c r="F14" s="514">
        <f>A5</f>
        <v>2020</v>
      </c>
      <c r="G14" s="310">
        <f>IF(ISBLANK(E5),"",E5)</f>
        <v>39216</v>
      </c>
      <c r="H14" s="310">
        <f>IF(ISBLANK(D5),"",D5)</f>
        <v>48373</v>
      </c>
      <c r="K14" s="514">
        <f>A6</f>
        <v>2021</v>
      </c>
      <c r="L14" s="310">
        <f>IF(ISBLANK(L6),"",L6)</f>
        <v>14818</v>
      </c>
      <c r="M14" s="310">
        <f>IF(ISBLANK(K6),"",K6)</f>
        <v>9466</v>
      </c>
    </row>
    <row r="15" spans="1:16" x14ac:dyDescent="0.25">
      <c r="A15" s="481">
        <f>A8</f>
        <v>2023</v>
      </c>
      <c r="B15" s="311">
        <f t="shared" si="0"/>
        <v>76976</v>
      </c>
      <c r="F15" s="486">
        <f t="shared" ref="F15:F16" si="1">A6</f>
        <v>2021</v>
      </c>
      <c r="G15" s="479">
        <f t="shared" ref="G15:G16" si="2">IF(ISBLANK(E6),"",E6)</f>
        <v>40770</v>
      </c>
      <c r="H15" s="479">
        <f t="shared" ref="H15:H16" si="3">IF(ISBLANK(D6),"",D6)</f>
        <v>49410</v>
      </c>
      <c r="K15" s="486">
        <f>A7</f>
        <v>2022</v>
      </c>
      <c r="L15" s="479">
        <f t="shared" ref="L15:L16" si="4">IF(ISBLANK(L7),"",L7)</f>
        <v>13180</v>
      </c>
      <c r="M15" s="479">
        <f t="shared" ref="M15:M16" si="5">IF(ISBLANK(K7),"",K7)</f>
        <v>9289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42064</v>
      </c>
      <c r="H16" s="311">
        <f t="shared" si="3"/>
        <v>49144</v>
      </c>
      <c r="K16" s="481">
        <f>A8</f>
        <v>2023</v>
      </c>
      <c r="L16" s="311">
        <f t="shared" si="4"/>
        <v>11464</v>
      </c>
      <c r="M16" s="311">
        <f t="shared" si="5"/>
        <v>7931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80294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82411</v>
      </c>
      <c r="C21" s="373"/>
      <c r="D21" s="197"/>
      <c r="F21" s="514">
        <f>A5</f>
        <v>2020</v>
      </c>
      <c r="G21" s="310">
        <f>IF(ISBLANK(E5),"",E5)</f>
        <v>39216</v>
      </c>
      <c r="H21" s="310">
        <f>IF(ISBLANK(D5),"",D5)</f>
        <v>48373</v>
      </c>
      <c r="K21" s="514">
        <f>A6</f>
        <v>2021</v>
      </c>
      <c r="L21" s="310">
        <f>IF(ISBLANK(L6),"",L6)</f>
        <v>14818</v>
      </c>
      <c r="M21" s="310">
        <f>IF(ISBLANK(K6),"",K6)</f>
        <v>9466</v>
      </c>
    </row>
    <row r="22" spans="1:15" x14ac:dyDescent="0.25">
      <c r="A22" s="481">
        <f t="shared" si="6"/>
        <v>2022</v>
      </c>
      <c r="B22" s="311">
        <f t="shared" si="7"/>
        <v>82074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40770</v>
      </c>
      <c r="H22" s="479">
        <f t="shared" ref="H22:H23" si="10">IF(ISBLANK(D6),"",D6)</f>
        <v>49410</v>
      </c>
      <c r="K22" s="486">
        <f>A7</f>
        <v>2022</v>
      </c>
      <c r="L22" s="479">
        <f>IF(ISBLANK(L7),"",L7)</f>
        <v>13180</v>
      </c>
      <c r="M22" s="479">
        <f>IF(ISBLANK(K7),"",K7)</f>
        <v>9289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42064</v>
      </c>
      <c r="H23" s="311">
        <f t="shared" si="10"/>
        <v>49144</v>
      </c>
      <c r="K23" s="481">
        <f>A8</f>
        <v>2023</v>
      </c>
      <c r="L23" s="311">
        <f>IF(ISBLANK(L8),"",L8)</f>
        <v>11464</v>
      </c>
      <c r="M23" s="311">
        <f>IF(ISBLANK(K8),"",K8)</f>
        <v>7931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80294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82411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82074</v>
      </c>
      <c r="C28" s="373"/>
      <c r="D28" s="197"/>
      <c r="F28" s="514">
        <f>A5</f>
        <v>2020</v>
      </c>
      <c r="G28" s="310">
        <f>IF(ISBLANK(H5),"",H5)</f>
        <v>27.5</v>
      </c>
      <c r="H28" s="310">
        <f>IF(ISBLANK(G5),"",G5)</f>
        <v>35.5</v>
      </c>
      <c r="K28" s="514">
        <f>A5</f>
        <v>2020</v>
      </c>
      <c r="L28" s="310">
        <f>IF(ISBLANK(O5),"",O5)</f>
        <v>108</v>
      </c>
      <c r="M28" s="310">
        <f>IF(ISBLANK(N5),"",N5)</f>
        <v>73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28.9</v>
      </c>
      <c r="H29" s="479">
        <f t="shared" ref="H29:H30" si="15">IF(ISBLANK(G6),"",G6)</f>
        <v>36.6</v>
      </c>
      <c r="K29" s="486">
        <f t="shared" ref="K29:K30" si="16">A6</f>
        <v>2021</v>
      </c>
      <c r="L29" s="479">
        <f t="shared" ref="L29:L30" si="17">IF(ISBLANK(O6),"",O6)</f>
        <v>106</v>
      </c>
      <c r="M29" s="479">
        <f t="shared" ref="M29:M30" si="18">IF(ISBLANK(N6),"",N6)</f>
        <v>71</v>
      </c>
    </row>
    <row r="30" spans="1:15" x14ac:dyDescent="0.25">
      <c r="F30" s="481">
        <f t="shared" si="13"/>
        <v>2022</v>
      </c>
      <c r="G30" s="311">
        <f t="shared" si="14"/>
        <v>30.4</v>
      </c>
      <c r="H30" s="311">
        <f t="shared" si="15"/>
        <v>37.299999999999997</v>
      </c>
      <c r="K30" s="481">
        <f t="shared" si="16"/>
        <v>2022</v>
      </c>
      <c r="L30" s="311">
        <f t="shared" si="17"/>
        <v>95</v>
      </c>
      <c r="M30" s="311">
        <f t="shared" si="18"/>
        <v>71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27.5</v>
      </c>
      <c r="H35" s="310">
        <f>IF(ISBLANK(G5),"",G5)</f>
        <v>35.5</v>
      </c>
      <c r="K35" s="514">
        <f>A5</f>
        <v>2020</v>
      </c>
      <c r="L35" s="310">
        <f>IF(ISBLANK(O5),"",O5)</f>
        <v>108</v>
      </c>
      <c r="M35" s="310">
        <f>IF(ISBLANK(N5),"",N5)</f>
        <v>73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28.9</v>
      </c>
      <c r="H36" s="479">
        <f t="shared" ref="H36:H37" si="21">IF(ISBLANK(G6),"",G6)</f>
        <v>36.6</v>
      </c>
      <c r="K36" s="486">
        <f t="shared" ref="K36:K37" si="22">A6</f>
        <v>2021</v>
      </c>
      <c r="L36" s="479">
        <f t="shared" ref="L36:L37" si="23">IF(ISBLANK(O6),"",O6)</f>
        <v>106</v>
      </c>
      <c r="M36" s="479">
        <f t="shared" ref="M36:M37" si="24">IF(ISBLANK(N6),"",N6)</f>
        <v>71</v>
      </c>
    </row>
    <row r="37" spans="6:15" x14ac:dyDescent="0.25">
      <c r="F37" s="481">
        <f t="shared" si="19"/>
        <v>2022</v>
      </c>
      <c r="G37" s="311">
        <f t="shared" si="20"/>
        <v>30.4</v>
      </c>
      <c r="H37" s="311">
        <f t="shared" si="21"/>
        <v>37.299999999999997</v>
      </c>
      <c r="K37" s="481">
        <f t="shared" si="22"/>
        <v>2022</v>
      </c>
      <c r="L37" s="311">
        <f t="shared" si="23"/>
        <v>95</v>
      </c>
      <c r="M37" s="311">
        <f t="shared" si="24"/>
        <v>71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17.3</v>
      </c>
      <c r="C6" s="35">
        <v>18.5</v>
      </c>
      <c r="D6" s="63">
        <v>16.600000000000001</v>
      </c>
      <c r="E6" s="35">
        <v>55.1</v>
      </c>
      <c r="F6" s="35">
        <v>50.2</v>
      </c>
      <c r="G6" s="35">
        <v>58.2</v>
      </c>
      <c r="H6" s="292">
        <v>27.6</v>
      </c>
      <c r="I6" s="35">
        <v>31.3</v>
      </c>
      <c r="J6" s="63">
        <v>25.2</v>
      </c>
      <c r="M6" s="127" t="s">
        <v>16</v>
      </c>
      <c r="N6" s="935">
        <f>IF(ISBLANK(B8),"",B8)</f>
        <v>16.100000000000001</v>
      </c>
      <c r="O6" s="935">
        <f>IF(ISBLANK(E8),"",E8)</f>
        <v>53.5</v>
      </c>
      <c r="P6" s="128">
        <f>IF(ISBLANK(H8),"",H8)</f>
        <v>30.3</v>
      </c>
    </row>
    <row r="7" spans="1:19" x14ac:dyDescent="0.25">
      <c r="A7" s="286">
        <v>2022</v>
      </c>
      <c r="B7" s="167">
        <v>16.5</v>
      </c>
      <c r="C7" s="94">
        <v>17.100000000000001</v>
      </c>
      <c r="D7" s="169">
        <v>16.100000000000001</v>
      </c>
      <c r="E7" s="94">
        <v>55.1</v>
      </c>
      <c r="F7" s="94">
        <v>53.3</v>
      </c>
      <c r="G7" s="94">
        <v>56.4</v>
      </c>
      <c r="H7" s="167">
        <v>28.3</v>
      </c>
      <c r="I7" s="94">
        <v>29.6</v>
      </c>
      <c r="J7" s="169">
        <v>27.4</v>
      </c>
    </row>
    <row r="8" spans="1:19" x14ac:dyDescent="0.25">
      <c r="A8" s="218">
        <v>2023</v>
      </c>
      <c r="B8" s="167">
        <v>16.100000000000001</v>
      </c>
      <c r="C8" s="94">
        <v>17.600000000000001</v>
      </c>
      <c r="D8" s="169">
        <v>15.1</v>
      </c>
      <c r="E8" s="94">
        <v>53.5</v>
      </c>
      <c r="F8" s="94">
        <v>51.2</v>
      </c>
      <c r="G8" s="94">
        <v>55.2</v>
      </c>
      <c r="H8" s="167">
        <v>30.3</v>
      </c>
      <c r="I8" s="94">
        <v>31.2</v>
      </c>
      <c r="J8" s="169">
        <v>29.7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15.1</v>
      </c>
      <c r="O12" s="936">
        <f>IF(ISBLANK(G8),"",G8)</f>
        <v>55.2</v>
      </c>
      <c r="P12" s="938">
        <f>IF(ISBLANK(J8),"",J8)</f>
        <v>29.7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17.600000000000001</v>
      </c>
      <c r="O13" s="937">
        <f>IF(ISBLANK(F8),"",F8)</f>
        <v>51.2</v>
      </c>
      <c r="P13" s="939">
        <f>IF(ISBLANK(I8),"",I8)</f>
        <v>31.2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16.100000000000001</v>
      </c>
      <c r="O20" s="935">
        <f>IF(ISBLANK(E8),"",E8)</f>
        <v>53.5</v>
      </c>
      <c r="P20" s="940">
        <f>IF(ISBLANK(H8),"",H8)</f>
        <v>30.3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15.1</v>
      </c>
      <c r="O24" s="936">
        <f>IF(ISBLANK(G8),"",G8)</f>
        <v>55.2</v>
      </c>
      <c r="P24" s="938">
        <f>IF(ISBLANK(J8),"",J8)</f>
        <v>29.7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17.600000000000001</v>
      </c>
      <c r="O25" s="937">
        <f>IF(ISBLANK(F8),"",F8)</f>
        <v>51.2</v>
      </c>
      <c r="P25" s="939">
        <f>IF(ISBLANK(I8),"",I8)</f>
        <v>31.2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13410905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49654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13246992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49047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45430724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168209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3068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185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209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13722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1041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1858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4341056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30.1</v>
      </c>
      <c r="E20" s="600">
        <v>28.1</v>
      </c>
      <c r="F20" s="600">
        <v>31.3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21.5</v>
      </c>
      <c r="E21" s="751">
        <v>20</v>
      </c>
      <c r="F21" s="751">
        <v>24.4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3.3</v>
      </c>
      <c r="E22" s="752">
        <v>1.9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31.3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24.4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42.099999999999994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31.3</v>
      </c>
      <c r="C30" s="204" t="s">
        <v>493</v>
      </c>
    </row>
    <row r="31" spans="1:11" x14ac:dyDescent="0.25">
      <c r="A31" s="698" t="s">
        <v>1430</v>
      </c>
      <c r="B31" s="734">
        <f>F21</f>
        <v>24.4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42.099999999999994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3087</v>
      </c>
      <c r="C4" s="71">
        <v>151</v>
      </c>
      <c r="D4" s="71">
        <v>197</v>
      </c>
      <c r="G4" s="217">
        <f>A4</f>
        <v>2021</v>
      </c>
      <c r="H4" s="289">
        <f>IF(ISBLANK(C4),"",C4)</f>
        <v>151</v>
      </c>
      <c r="I4" s="289">
        <f>IF(ISBLANK(D4),"",D4)</f>
        <v>197</v>
      </c>
    </row>
    <row r="5" spans="1:9" x14ac:dyDescent="0.25">
      <c r="A5" s="286">
        <v>2022</v>
      </c>
      <c r="B5" s="214">
        <v>3072</v>
      </c>
      <c r="C5" s="214">
        <v>170</v>
      </c>
      <c r="D5" s="214">
        <v>196</v>
      </c>
      <c r="G5" s="286">
        <f t="shared" ref="G5:G6" si="0">A5</f>
        <v>2022</v>
      </c>
      <c r="H5" s="290">
        <f t="shared" ref="H5:H6" si="1">IF(ISBLANK(C5),"",C5)</f>
        <v>170</v>
      </c>
      <c r="I5" s="290">
        <f t="shared" ref="I5:I6" si="2">IF(ISBLANK(D5),"",D5)</f>
        <v>196</v>
      </c>
    </row>
    <row r="6" spans="1:9" x14ac:dyDescent="0.25">
      <c r="A6" s="218">
        <v>2023</v>
      </c>
      <c r="B6" s="168">
        <v>3068</v>
      </c>
      <c r="C6" s="168">
        <v>185</v>
      </c>
      <c r="D6" s="168">
        <v>209</v>
      </c>
      <c r="G6" s="219">
        <f t="shared" si="0"/>
        <v>2023</v>
      </c>
      <c r="H6" s="291">
        <f t="shared" si="1"/>
        <v>185</v>
      </c>
      <c r="I6" s="291">
        <f t="shared" si="2"/>
        <v>209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151</v>
      </c>
      <c r="I12" s="289">
        <f>IF(ISBLANK(D4),"",D4)</f>
        <v>197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170</v>
      </c>
      <c r="I13" s="290">
        <f t="shared" si="4"/>
        <v>196</v>
      </c>
    </row>
    <row r="14" spans="1:9" x14ac:dyDescent="0.25">
      <c r="G14" s="219">
        <f t="shared" si="3"/>
        <v>2023</v>
      </c>
      <c r="H14" s="291">
        <f t="shared" ref="H14:I14" si="5">IF(ISBLANK(C6),"",C6)</f>
        <v>185</v>
      </c>
      <c r="I14" s="291">
        <f t="shared" si="5"/>
        <v>209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12239</v>
      </c>
      <c r="C23" s="71">
        <v>1080</v>
      </c>
      <c r="D23" s="71">
        <v>1610</v>
      </c>
      <c r="G23" s="217">
        <f>A23</f>
        <v>2021</v>
      </c>
      <c r="H23" s="289">
        <f>IF(ISBLANK(C23),"",C23)</f>
        <v>1080</v>
      </c>
      <c r="I23" s="289">
        <f>IF(ISBLANK(D23),"",D23)</f>
        <v>1610</v>
      </c>
    </row>
    <row r="24" spans="1:13" x14ac:dyDescent="0.25">
      <c r="A24" s="286">
        <v>2022</v>
      </c>
      <c r="B24" s="214">
        <v>12897</v>
      </c>
      <c r="C24" s="214">
        <v>1065</v>
      </c>
      <c r="D24" s="214">
        <v>1714</v>
      </c>
      <c r="G24" s="286">
        <f t="shared" ref="G24:G25" si="6">A24</f>
        <v>2022</v>
      </c>
      <c r="H24" s="290">
        <f t="shared" ref="H24:H25" si="7">IF(ISBLANK(C24),"",C24)</f>
        <v>1065</v>
      </c>
      <c r="I24" s="290">
        <f t="shared" ref="I24:I25" si="8">IF(ISBLANK(D24),"",D24)</f>
        <v>1714</v>
      </c>
    </row>
    <row r="25" spans="1:13" x14ac:dyDescent="0.25">
      <c r="A25" s="218">
        <v>2023</v>
      </c>
      <c r="B25" s="168">
        <v>13722</v>
      </c>
      <c r="C25" s="168">
        <v>1041</v>
      </c>
      <c r="D25" s="168">
        <v>1858</v>
      </c>
      <c r="G25" s="219">
        <f t="shared" si="6"/>
        <v>2023</v>
      </c>
      <c r="H25" s="291">
        <f t="shared" si="7"/>
        <v>1041</v>
      </c>
      <c r="I25" s="291">
        <f t="shared" si="8"/>
        <v>1858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1080</v>
      </c>
      <c r="I31" s="289">
        <f>IF(ISBLANK(D23),"",D23)</f>
        <v>1610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1065</v>
      </c>
      <c r="I32" s="290">
        <f t="shared" si="10"/>
        <v>1714</v>
      </c>
    </row>
    <row r="33" spans="7:9" x14ac:dyDescent="0.25">
      <c r="G33" s="219">
        <f t="shared" si="9"/>
        <v>2023</v>
      </c>
      <c r="H33" s="291">
        <f t="shared" ref="H33:I33" si="11">IF(ISBLANK(C25),"",C25)</f>
        <v>1041</v>
      </c>
      <c r="I33" s="291">
        <f t="shared" si="11"/>
        <v>1858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11991297</v>
      </c>
      <c r="C4" s="1077">
        <v>42992</v>
      </c>
      <c r="D4" s="110">
        <v>8564320</v>
      </c>
      <c r="E4" s="70">
        <v>30706</v>
      </c>
      <c r="F4" s="1076">
        <v>1313135</v>
      </c>
      <c r="G4" s="70">
        <v>4708</v>
      </c>
      <c r="H4" s="1078">
        <v>39792848</v>
      </c>
      <c r="I4" s="1077">
        <v>142669</v>
      </c>
    </row>
    <row r="5" spans="1:9" x14ac:dyDescent="0.25">
      <c r="A5" s="587">
        <v>2021</v>
      </c>
      <c r="B5" s="1079">
        <v>14246255</v>
      </c>
      <c r="C5" s="1080">
        <v>51627</v>
      </c>
      <c r="D5" s="160">
        <v>10141864</v>
      </c>
      <c r="E5" s="212">
        <v>36753</v>
      </c>
      <c r="F5" s="1079">
        <v>986348</v>
      </c>
      <c r="G5" s="212">
        <v>3574</v>
      </c>
      <c r="H5" s="1081">
        <v>50757611</v>
      </c>
      <c r="I5" s="1080">
        <v>183942</v>
      </c>
    </row>
    <row r="6" spans="1:9" x14ac:dyDescent="0.25">
      <c r="A6" s="588">
        <v>2022</v>
      </c>
      <c r="B6" s="1082">
        <v>14217871</v>
      </c>
      <c r="C6" s="1083">
        <v>52642</v>
      </c>
      <c r="D6" s="169">
        <v>11070317</v>
      </c>
      <c r="E6" s="167">
        <v>40988</v>
      </c>
      <c r="F6" s="1082">
        <v>1005613</v>
      </c>
      <c r="G6" s="167">
        <v>3723</v>
      </c>
      <c r="H6" s="1084">
        <v>45430724</v>
      </c>
      <c r="I6" s="1083">
        <v>168209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3356918</v>
      </c>
      <c r="C4" s="1076">
        <v>10338181</v>
      </c>
      <c r="D4" s="1077">
        <v>37065</v>
      </c>
      <c r="E4" s="1076">
        <v>10399532</v>
      </c>
      <c r="F4" s="1077">
        <v>37285</v>
      </c>
    </row>
    <row r="5" spans="1:6" x14ac:dyDescent="0.25">
      <c r="A5" s="480">
        <v>2021</v>
      </c>
      <c r="B5" s="1081">
        <v>2319313</v>
      </c>
      <c r="C5" s="1079">
        <v>12560836</v>
      </c>
      <c r="D5" s="1080">
        <v>45520</v>
      </c>
      <c r="E5" s="1079">
        <v>12221540</v>
      </c>
      <c r="F5" s="1080">
        <v>44290</v>
      </c>
    </row>
    <row r="6" spans="1:6" ht="15.75" thickBot="1" x14ac:dyDescent="0.3">
      <c r="A6" s="960">
        <v>2022</v>
      </c>
      <c r="B6" s="1085">
        <v>4341056</v>
      </c>
      <c r="C6" s="1086">
        <v>13410905</v>
      </c>
      <c r="D6" s="1087">
        <v>49654</v>
      </c>
      <c r="E6" s="1086">
        <v>13246992</v>
      </c>
      <c r="F6" s="1087">
        <v>49047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Шумадијска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2388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175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270085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76.459999999999994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156.6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248574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282478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8081</v>
      </c>
      <c r="C63" s="548">
        <f>IF(ISBLANK('DEM2'!C7),"-",'DEM2'!C7)</f>
        <v>8498</v>
      </c>
      <c r="D63" s="548"/>
      <c r="E63" s="548">
        <f>IF(ISBLANK('DEM2'!D8),"-",'DEM2'!D8)</f>
        <v>8497</v>
      </c>
      <c r="F63" s="548">
        <f>IF(ISBLANK('DEM2'!C8),"-",'DEM2'!C8)</f>
        <v>8924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9948</v>
      </c>
      <c r="C64" s="317">
        <f>IF(ISBLANK('DEM2'!F7),"-",'DEM2'!F7)</f>
        <v>10636</v>
      </c>
      <c r="D64" s="789"/>
      <c r="E64" s="317">
        <f>IF(ISBLANK('DEM2'!G8),"-",'DEM2'!G8)</f>
        <v>10104</v>
      </c>
      <c r="F64" s="317">
        <f>IF(ISBLANK('DEM2'!F8),"-",'DEM2'!F8)</f>
        <v>10618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5652</v>
      </c>
      <c r="C65" s="345">
        <f>IF(ISBLANK('DEM2'!I7),"-",'DEM2'!I7)</f>
        <v>5815</v>
      </c>
      <c r="D65" s="393"/>
      <c r="E65" s="345">
        <f>IF(ISBLANK('DEM2'!J8),"-",'DEM2'!J8)</f>
        <v>5612</v>
      </c>
      <c r="F65" s="345">
        <f>IF(ISBLANK('DEM2'!I8),"-",'DEM2'!I8)</f>
        <v>5680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22288</v>
      </c>
      <c r="C66" s="317">
        <f>IF(ISBLANK('DEM2'!L7),"-",'DEM2'!L7)</f>
        <v>23472</v>
      </c>
      <c r="D66" s="395"/>
      <c r="E66" s="317">
        <f>IF(ISBLANK('DEM2'!M8),"-",'DEM2'!M8)</f>
        <v>22794</v>
      </c>
      <c r="F66" s="317">
        <f>IF(ISBLANK('DEM2'!L8),"-",'DEM2'!L8)</f>
        <v>23787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21485</v>
      </c>
      <c r="C67" s="317">
        <f>IF(ISBLANK('DEM2'!O7),"-",'DEM2'!O7)</f>
        <v>22369</v>
      </c>
      <c r="D67" s="395"/>
      <c r="E67" s="317">
        <f>IF(ISBLANK('DEM2'!P8),"-",'DEM2'!P8)</f>
        <v>20630</v>
      </c>
      <c r="F67" s="317">
        <f>IF(ISBLANK('DEM2'!O8),"-",'DEM2'!O8)</f>
        <v>21286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88281</v>
      </c>
      <c r="C68" s="414">
        <f>IF(ISBLANK('DEM2'!R7),"-",'DEM2'!R7)</f>
        <v>88337</v>
      </c>
      <c r="D68" s="420"/>
      <c r="E68" s="414">
        <f>IF(ISBLANK('DEM2'!S8),"-",'DEM2'!S8)</f>
        <v>85427</v>
      </c>
      <c r="F68" s="414">
        <f>IF(ISBLANK('DEM2'!R8),"-",'DEM2'!R8)</f>
        <v>84684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141041</v>
      </c>
      <c r="C69" s="463">
        <f>IF(ISBLANK('DEM2'!U7),"-",'DEM2'!U7)</f>
        <v>134903</v>
      </c>
      <c r="D69" s="799"/>
      <c r="E69" s="463">
        <f>IF(ISBLANK('DEM2'!V8),"-",'DEM2'!V8)</f>
        <v>138486</v>
      </c>
      <c r="F69" s="463">
        <f>IF(ISBLANK('DEM2'!U8),"-",'DEM2'!U8)</f>
        <v>131599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5.6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</v>
      </c>
      <c r="G116" s="407">
        <f>IF(ISBLANK('DEM2'!E24),"-",'DEM2'!E24)</f>
        <v>7.4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8.8000000000000007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82074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91208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76976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19395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26.6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8.6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45430724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168209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11070317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4013086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40988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14217871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52642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1005613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3723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13410905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49654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13246992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49047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3068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13722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4341056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26941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29437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19198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86916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26308</v>
      </c>
      <c r="C300" s="808">
        <f>IF(ISBLANK(POLJ3!C4),"-",POLJ3!C4)</f>
        <v>4136</v>
      </c>
      <c r="D300" s="1153">
        <f>IF(ISBLANK(POLJ3!D4),"-",POLJ3!D4)</f>
        <v>22172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36846</v>
      </c>
      <c r="C301" s="789">
        <f>IF(ISBLANK(POLJ3!C5),"-",POLJ3!C5)</f>
        <v>23144</v>
      </c>
      <c r="D301" s="1154">
        <f>IF(ISBLANK(POLJ3!D5),"-",POLJ3!D5)</f>
        <v>13702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48</v>
      </c>
      <c r="C302" s="790">
        <f>IF(ISBLANK(POLJ3!C6),"-",POLJ3!C6)</f>
        <v>11</v>
      </c>
      <c r="D302" s="1155">
        <f>IF(ISBLANK(POLJ3!D6),"-",POLJ3!D6)</f>
        <v>37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365</v>
      </c>
      <c r="C303" s="791">
        <f>IF(ISBLANK(POLJ3!C7),"-",POLJ3!C7)</f>
        <v>98</v>
      </c>
      <c r="D303" s="1164">
        <f>IF(ISBLANK(POLJ3!D7),"-",POLJ3!D7)</f>
        <v>267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26941</v>
      </c>
      <c r="C304" s="807">
        <f>IF(ISBLANK(POLJ3!C8),"-",POLJ3!C8)</f>
        <v>3822</v>
      </c>
      <c r="D304" s="1122">
        <f>IF(ISBLANK(POLJ3!D8),"-",POLJ3!D8)</f>
        <v>23119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1781.37</v>
      </c>
      <c r="C310" s="1123"/>
      <c r="D310" s="3"/>
      <c r="E310" s="5"/>
      <c r="F310" s="5"/>
      <c r="G310" s="815" t="s">
        <v>765</v>
      </c>
      <c r="H310" s="816">
        <f>IF(ISBLANK(POLJ2!H3),"-",POLJ2!H3)</f>
        <v>42522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75165.490000000005</v>
      </c>
      <c r="C311" s="1124"/>
      <c r="D311" s="3"/>
      <c r="E311" s="5"/>
      <c r="F311" s="5"/>
      <c r="G311" s="810" t="s">
        <v>766</v>
      </c>
      <c r="H311" s="248">
        <f>IF(ISBLANK(POLJ2!H4),"-",POLJ2!H4)</f>
        <v>123365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10536.58</v>
      </c>
      <c r="C312" s="1124"/>
      <c r="D312" s="3"/>
      <c r="E312" s="5"/>
      <c r="F312" s="5"/>
      <c r="G312" s="810" t="s">
        <v>767</v>
      </c>
      <c r="H312" s="248">
        <f>IF(ISBLANK(POLJ2!H5),"-",POLJ2!H5)</f>
        <v>131721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772.22</v>
      </c>
      <c r="C313" s="1124"/>
      <c r="D313" s="3"/>
      <c r="E313" s="5"/>
      <c r="F313" s="5"/>
      <c r="G313" s="812" t="s">
        <v>768</v>
      </c>
      <c r="H313" s="249">
        <f>IF(ISBLANK(POLJ2!H6),"-",POLJ2!H6)</f>
        <v>865116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36.270000000000003</v>
      </c>
      <c r="C314" s="1124"/>
      <c r="D314" s="3"/>
      <c r="E314" s="5"/>
      <c r="F314" s="5"/>
      <c r="G314" s="814" t="s">
        <v>16</v>
      </c>
      <c r="H314" s="817">
        <f>IF(ISBLANK(POLJ2!H7),"-",POLJ2!H7)</f>
        <v>1162724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23682.36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111974.29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23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2286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37.700000000000003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8887</v>
      </c>
      <c r="I364" s="808">
        <f>IF(ISBLANK(OBRAZ2!I6),"-",OBRAZ2!I6)</f>
        <v>7992</v>
      </c>
      <c r="J364" s="808">
        <f>IF(ISBLANK(OBRAZ2!J6),"-",OBRAZ2!J6)</f>
        <v>895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4205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146</v>
      </c>
      <c r="I365" s="789">
        <f>IF(ISBLANK(OBRAZ2!I7),"-",OBRAZ2!I7)</f>
        <v>146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66.7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67</v>
      </c>
      <c r="I366" s="807">
        <f>IF(ISBLANK(OBRAZ2!I8),"-",OBRAZ2!I8)</f>
        <v>0</v>
      </c>
      <c r="J366" s="807">
        <f>IF(ISBLANK(OBRAZ2!J8),"-",OBRAZ2!J8)</f>
        <v>67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2512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0.9490333919156414</v>
      </c>
      <c r="I375" s="850">
        <f>IF(ISBLANK(OBRAZ2!C12),"-",OBRAZ2!C21)</f>
        <v>1.7328682344998312</v>
      </c>
      <c r="J375" s="850">
        <f>IF(ISBLANK(OBRAZ2!D12),"-",OBRAZ2!D21)</f>
        <v>3.0656447850716426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1.1252391133115786E-2</v>
      </c>
      <c r="J376" s="851">
        <f>IF(ISBLANK(OBRAZ2!D13),"-",OBRAZ2!D22)</f>
        <v>0.19993335554815062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68.611599297012305</v>
      </c>
      <c r="I377" s="851">
        <f>IF(ISBLANK(OBRAZ2!C14),"-",OBRAZ2!C23)</f>
        <v>68.785866996736814</v>
      </c>
      <c r="J377" s="851">
        <f>IF(ISBLANK(OBRAZ2!D14),"-",OBRAZ2!D23)</f>
        <v>68.832611351771632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13.989455184534272</v>
      </c>
      <c r="I379" s="851">
        <f>IF(ISBLANK(OBRAZ2!C16),"-",OBRAZ2!C25)</f>
        <v>12.253853943963092</v>
      </c>
      <c r="J379" s="851">
        <f>IF(ISBLANK(OBRAZ2!D16),"-",OBRAZ2!D25)</f>
        <v>10.67421970454293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16.449912126537786</v>
      </c>
      <c r="I380" s="852">
        <f>IF(ISBLANK(OBRAZ2!C17),"-",OBRAZ2!C26)</f>
        <v>17.216158433667154</v>
      </c>
      <c r="J380" s="852">
        <f>IF(ISBLANK(OBRAZ2!D17),"-",OBRAZ2!D26)</f>
        <v>17.227590803065645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45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100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8627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9311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1616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743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2573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108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9205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90.8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2751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96.4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41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164812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9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192940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4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151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22885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1044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96.9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0.62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14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5.2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99.2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89.3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25709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9.5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62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415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4343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128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158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3.7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3.4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231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4293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3205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1727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667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1461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108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930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404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12.7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52.7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38.799999999999997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662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130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1534.8889999999999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4.5999999999999996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1673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86561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724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74277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71962.759999999995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66788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25972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176116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78248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26941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19198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29437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1781.37</v>
      </c>
      <c r="G3" s="217" t="s">
        <v>765</v>
      </c>
      <c r="H3" s="71">
        <v>42522</v>
      </c>
    </row>
    <row r="4" spans="1:9" x14ac:dyDescent="0.25">
      <c r="A4" s="286" t="s">
        <v>760</v>
      </c>
      <c r="B4" s="214">
        <v>75165.490000000005</v>
      </c>
      <c r="G4" s="286" t="s">
        <v>766</v>
      </c>
      <c r="H4" s="214">
        <v>123365</v>
      </c>
    </row>
    <row r="5" spans="1:9" x14ac:dyDescent="0.25">
      <c r="A5" s="286" t="s">
        <v>761</v>
      </c>
      <c r="B5" s="214">
        <v>10536.58</v>
      </c>
      <c r="G5" s="286" t="s">
        <v>767</v>
      </c>
      <c r="H5" s="214">
        <v>131721</v>
      </c>
    </row>
    <row r="6" spans="1:9" x14ac:dyDescent="0.25">
      <c r="A6" s="286" t="s">
        <v>762</v>
      </c>
      <c r="B6" s="214">
        <v>772.22</v>
      </c>
      <c r="G6" s="286" t="s">
        <v>768</v>
      </c>
      <c r="H6" s="214">
        <v>865116</v>
      </c>
    </row>
    <row r="7" spans="1:9" x14ac:dyDescent="0.25">
      <c r="A7" s="286" t="s">
        <v>763</v>
      </c>
      <c r="B7" s="214">
        <v>36.270000000000003</v>
      </c>
      <c r="G7" s="1" t="s">
        <v>24</v>
      </c>
      <c r="H7" s="288">
        <v>1162724</v>
      </c>
    </row>
    <row r="8" spans="1:9" x14ac:dyDescent="0.25">
      <c r="A8" s="287" t="s">
        <v>764</v>
      </c>
      <c r="B8" s="73">
        <v>23682.36</v>
      </c>
    </row>
    <row r="9" spans="1:9" x14ac:dyDescent="0.25">
      <c r="A9" s="1" t="s">
        <v>24</v>
      </c>
      <c r="B9" s="288">
        <v>111974.29</v>
      </c>
      <c r="I9" s="41" t="s">
        <v>876</v>
      </c>
    </row>
    <row r="10" spans="1:9" x14ac:dyDescent="0.25">
      <c r="G10" s="29" t="s">
        <v>775</v>
      </c>
      <c r="H10" s="58">
        <v>86916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26308</v>
      </c>
      <c r="C4" s="55">
        <v>4136</v>
      </c>
      <c r="D4" s="110">
        <v>22172</v>
      </c>
    </row>
    <row r="5" spans="1:4" ht="30" customHeight="1" x14ac:dyDescent="0.25">
      <c r="A5" s="274" t="s">
        <v>884</v>
      </c>
      <c r="B5" s="212">
        <v>36846</v>
      </c>
      <c r="C5" s="58">
        <v>23144</v>
      </c>
      <c r="D5" s="160">
        <v>13702</v>
      </c>
    </row>
    <row r="6" spans="1:4" x14ac:dyDescent="0.25">
      <c r="A6" s="274" t="s">
        <v>772</v>
      </c>
      <c r="B6" s="212">
        <v>48</v>
      </c>
      <c r="C6" s="58">
        <v>11</v>
      </c>
      <c r="D6" s="160">
        <v>37</v>
      </c>
    </row>
    <row r="7" spans="1:4" ht="30" x14ac:dyDescent="0.25">
      <c r="A7" s="274" t="s">
        <v>773</v>
      </c>
      <c r="B7" s="212">
        <v>365</v>
      </c>
      <c r="C7" s="58">
        <v>98</v>
      </c>
      <c r="D7" s="160">
        <v>267</v>
      </c>
    </row>
    <row r="8" spans="1:4" x14ac:dyDescent="0.25">
      <c r="A8" s="201" t="s">
        <v>774</v>
      </c>
      <c r="B8" s="72">
        <v>26941</v>
      </c>
      <c r="C8" s="61">
        <v>3822</v>
      </c>
      <c r="D8" s="111">
        <v>23119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22.916666666666664</v>
      </c>
      <c r="C14" s="276">
        <f>D6/B6*100</f>
        <v>77.083333333333343</v>
      </c>
    </row>
    <row r="15" spans="1:4" ht="60" x14ac:dyDescent="0.25">
      <c r="A15" s="277" t="s">
        <v>885</v>
      </c>
      <c r="B15" s="282">
        <f>C5/B5*100</f>
        <v>62.812788362373119</v>
      </c>
      <c r="C15" s="278">
        <f>D5/B5*100</f>
        <v>37.187211637626874</v>
      </c>
    </row>
    <row r="16" spans="1:4" ht="30" x14ac:dyDescent="0.25">
      <c r="A16" s="279" t="s">
        <v>821</v>
      </c>
      <c r="B16" s="283">
        <f>C4/B4*100</f>
        <v>15.721453550250875</v>
      </c>
      <c r="C16" s="280">
        <f>D4/B4*100</f>
        <v>84.278546449749129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22.916666666666664</v>
      </c>
      <c r="C21" s="276">
        <f>C14</f>
        <v>77.083333333333343</v>
      </c>
    </row>
    <row r="22" spans="1:3" ht="60" x14ac:dyDescent="0.25">
      <c r="A22" s="277" t="s">
        <v>823</v>
      </c>
      <c r="B22" s="282">
        <f t="shared" ref="B22:C23" si="0">B15</f>
        <v>62.812788362373119</v>
      </c>
      <c r="C22" s="278">
        <f t="shared" si="0"/>
        <v>37.187211637626874</v>
      </c>
    </row>
    <row r="23" spans="1:3" ht="30" x14ac:dyDescent="0.25">
      <c r="A23" s="279" t="s">
        <v>858</v>
      </c>
      <c r="B23" s="285">
        <f t="shared" si="0"/>
        <v>15.721453550250875</v>
      </c>
      <c r="C23" s="284">
        <f t="shared" si="0"/>
        <v>84.278546449749129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2286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37.700000000000003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4205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66.7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2512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8791</v>
      </c>
      <c r="C6" s="973">
        <v>7885</v>
      </c>
      <c r="D6" s="945">
        <v>906</v>
      </c>
      <c r="E6" s="973">
        <v>8535</v>
      </c>
      <c r="F6" s="973">
        <v>7708</v>
      </c>
      <c r="G6" s="945">
        <v>827</v>
      </c>
      <c r="H6" s="599">
        <v>8887</v>
      </c>
      <c r="I6" s="616">
        <v>7992</v>
      </c>
      <c r="J6" s="945">
        <v>895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172</v>
      </c>
      <c r="C7" s="975">
        <v>165</v>
      </c>
      <c r="D7" s="976">
        <v>7</v>
      </c>
      <c r="E7" s="975">
        <v>198</v>
      </c>
      <c r="F7" s="975">
        <v>192</v>
      </c>
      <c r="G7" s="976">
        <v>6</v>
      </c>
      <c r="H7" s="753">
        <v>146</v>
      </c>
      <c r="I7" s="690">
        <v>146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19</v>
      </c>
      <c r="C8" s="978">
        <v>19</v>
      </c>
      <c r="D8" s="979">
        <v>0</v>
      </c>
      <c r="E8" s="978">
        <v>0</v>
      </c>
      <c r="F8" s="978">
        <v>0</v>
      </c>
      <c r="G8" s="979">
        <v>0</v>
      </c>
      <c r="H8" s="754">
        <v>67</v>
      </c>
      <c r="I8" s="691">
        <v>0</v>
      </c>
      <c r="J8" s="979">
        <v>67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81</v>
      </c>
      <c r="C12" s="600">
        <v>154</v>
      </c>
      <c r="D12" s="600">
        <v>276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1</v>
      </c>
      <c r="D13" s="751">
        <v>18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5856</v>
      </c>
      <c r="C14" s="751">
        <v>6113</v>
      </c>
      <c r="D14" s="751">
        <v>6197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1194</v>
      </c>
      <c r="C16" s="1029">
        <v>1089</v>
      </c>
      <c r="D16" s="751">
        <v>961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1404</v>
      </c>
      <c r="C17" s="752">
        <v>1530</v>
      </c>
      <c r="D17" s="752">
        <v>1551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0.9490333919156414</v>
      </c>
      <c r="C21" s="289">
        <f>C12/SUM(C12:C17)*100</f>
        <v>1.7328682344998312</v>
      </c>
      <c r="D21" s="289">
        <f>D12/SUM(D12:D17)*100</f>
        <v>3.0656447850716426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1.1252391133115786E-2</v>
      </c>
      <c r="D22" s="290">
        <f>D13/SUM(D12:D17)*100</f>
        <v>0.19993335554815062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68.611599297012305</v>
      </c>
      <c r="C23" s="290">
        <f>C14/SUM(C12:C17)*100</f>
        <v>68.785866996736814</v>
      </c>
      <c r="D23" s="290">
        <f>D14/SUM(D12:D17)*100</f>
        <v>68.832611351771632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13.989455184534272</v>
      </c>
      <c r="C25" s="290">
        <f>C16/SUM(C12:C17)*100</f>
        <v>12.253853943963092</v>
      </c>
      <c r="D25" s="290">
        <f>D16/SUM(D12:D17)*100</f>
        <v>10.67421970454293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16.449912126537786</v>
      </c>
      <c r="C26" s="291">
        <f>C17/SUM(C12:C17)*100</f>
        <v>17.216158433667154</v>
      </c>
      <c r="D26" s="291">
        <f>D17/SUM(D12:D17)*100</f>
        <v>17.227590803065645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18.3</v>
      </c>
      <c r="C7" s="600">
        <v>18.3</v>
      </c>
      <c r="D7" s="600">
        <v>15.9</v>
      </c>
    </row>
    <row r="8" spans="1:6" x14ac:dyDescent="0.25">
      <c r="A8" s="695" t="s">
        <v>944</v>
      </c>
      <c r="B8" s="751">
        <v>55.7</v>
      </c>
      <c r="C8" s="751">
        <v>56.2</v>
      </c>
      <c r="D8" s="751">
        <v>65.599999999999994</v>
      </c>
    </row>
    <row r="9" spans="1:6" x14ac:dyDescent="0.25">
      <c r="A9" s="696" t="s">
        <v>224</v>
      </c>
      <c r="B9" s="752">
        <v>26</v>
      </c>
      <c r="C9" s="752">
        <v>25.5</v>
      </c>
      <c r="D9" s="752">
        <v>18.5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18.3</v>
      </c>
      <c r="C13" s="697">
        <f t="shared" ref="C13:D13" si="1">IF(ISBLANK(C7),"",C7)</f>
        <v>18.3</v>
      </c>
      <c r="D13" s="697">
        <f t="shared" si="1"/>
        <v>15.9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55.7</v>
      </c>
      <c r="C14" s="698">
        <f t="shared" si="2"/>
        <v>56.2</v>
      </c>
      <c r="D14" s="698">
        <f t="shared" si="2"/>
        <v>65.599999999999994</v>
      </c>
    </row>
    <row r="15" spans="1:6" x14ac:dyDescent="0.25">
      <c r="A15" s="702" t="s">
        <v>1630</v>
      </c>
      <c r="B15" s="699">
        <f t="shared" si="2"/>
        <v>26</v>
      </c>
      <c r="C15" s="699">
        <f t="shared" si="2"/>
        <v>25.5</v>
      </c>
      <c r="D15" s="699">
        <f t="shared" si="2"/>
        <v>18.5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18.3</v>
      </c>
      <c r="C18" s="697">
        <f t="shared" ref="C18:D18" si="4">IF(ISBLANK(C7),"",C7)</f>
        <v>18.3</v>
      </c>
      <c r="D18" s="697">
        <f t="shared" si="4"/>
        <v>15.9</v>
      </c>
    </row>
    <row r="19" spans="1:5" x14ac:dyDescent="0.25">
      <c r="A19" s="701" t="s">
        <v>1632</v>
      </c>
      <c r="B19" s="698">
        <f t="shared" ref="B19:D20" si="5">IF(ISBLANK(B8),"",B8)</f>
        <v>55.7</v>
      </c>
      <c r="C19" s="698">
        <f t="shared" si="5"/>
        <v>56.2</v>
      </c>
      <c r="D19" s="698">
        <f t="shared" si="5"/>
        <v>65.599999999999994</v>
      </c>
    </row>
    <row r="20" spans="1:5" x14ac:dyDescent="0.25">
      <c r="A20" s="702" t="s">
        <v>1633</v>
      </c>
      <c r="B20" s="699">
        <f t="shared" si="5"/>
        <v>26</v>
      </c>
      <c r="C20" s="699">
        <f t="shared" si="5"/>
        <v>25.5</v>
      </c>
      <c r="D20" s="699">
        <f t="shared" si="5"/>
        <v>18.5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98.9</v>
      </c>
      <c r="C5" s="611">
        <v>101.4</v>
      </c>
      <c r="D5" s="1030">
        <v>100.2</v>
      </c>
      <c r="F5" s="28"/>
      <c r="G5" s="693">
        <f>A5</f>
        <v>2020</v>
      </c>
      <c r="H5" s="669">
        <f>IF(ISBLANK(B5),"",B5)</f>
        <v>98.9</v>
      </c>
      <c r="I5" s="618">
        <f t="shared" ref="H5:I7" si="0">IF(ISBLANK(C5),"",C5)</f>
        <v>101.4</v>
      </c>
    </row>
    <row r="6" spans="1:10" x14ac:dyDescent="0.25">
      <c r="A6" s="749">
        <v>2021</v>
      </c>
      <c r="B6" s="601">
        <v>102.1</v>
      </c>
      <c r="C6" s="612">
        <v>99.6</v>
      </c>
      <c r="D6" s="946">
        <v>100.8</v>
      </c>
      <c r="F6" s="44"/>
      <c r="G6" s="693">
        <f t="shared" ref="G6:G7" si="1">A6</f>
        <v>2021</v>
      </c>
      <c r="H6" s="670">
        <f t="shared" si="0"/>
        <v>102.1</v>
      </c>
      <c r="I6" s="619">
        <f t="shared" si="0"/>
        <v>99.6</v>
      </c>
    </row>
    <row r="7" spans="1:10" x14ac:dyDescent="0.25">
      <c r="A7" s="750">
        <v>2022</v>
      </c>
      <c r="B7" s="601">
        <v>96.3</v>
      </c>
      <c r="C7" s="612">
        <v>100.8</v>
      </c>
      <c r="D7" s="946">
        <v>98.6</v>
      </c>
      <c r="F7" s="44"/>
      <c r="G7" s="693">
        <f t="shared" si="1"/>
        <v>2022</v>
      </c>
      <c r="H7" s="671">
        <f t="shared" si="0"/>
        <v>96.3</v>
      </c>
      <c r="I7" s="620">
        <f t="shared" si="0"/>
        <v>100.8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98.9</v>
      </c>
      <c r="I13" s="618">
        <f>IF(ISBLANK(C5),"",C5)</f>
        <v>101.4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102.1</v>
      </c>
      <c r="I14" s="619">
        <f t="shared" si="3"/>
        <v>99.6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96.3</v>
      </c>
      <c r="I15" s="620">
        <f t="shared" si="4"/>
        <v>100.8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Шумадијска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2388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175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270085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76.459999999999994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156.6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248574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282478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8081</v>
      </c>
      <c r="C63" s="548">
        <f>IF(ISBLANK('DEM2'!C7),"-",'DEM2'!C7)</f>
        <v>8498</v>
      </c>
      <c r="D63" s="548"/>
      <c r="E63" s="548">
        <f>IF(ISBLANK('DEM2'!D8),"-",'DEM2'!D8)</f>
        <v>8497</v>
      </c>
      <c r="F63" s="548">
        <f>IF(ISBLANK('DEM2'!C8),"-",'DEM2'!C8)</f>
        <v>8924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9948</v>
      </c>
      <c r="C64" s="317">
        <f>IF(ISBLANK('DEM2'!F7),"-",'DEM2'!F7)</f>
        <v>10636</v>
      </c>
      <c r="D64" s="789"/>
      <c r="E64" s="317">
        <f>IF(ISBLANK('DEM2'!G8),"-",'DEM2'!G8)</f>
        <v>10104</v>
      </c>
      <c r="F64" s="317">
        <f>IF(ISBLANK('DEM2'!F8),"-",'DEM2'!F8)</f>
        <v>10618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5652</v>
      </c>
      <c r="C65" s="345">
        <f>IF(ISBLANK('DEM2'!I7),"-",'DEM2'!I7)</f>
        <v>5815</v>
      </c>
      <c r="D65" s="393"/>
      <c r="E65" s="345">
        <f>IF(ISBLANK('DEM2'!J8),"-",'DEM2'!J8)</f>
        <v>5612</v>
      </c>
      <c r="F65" s="345">
        <f>IF(ISBLANK('DEM2'!I8),"-",'DEM2'!I8)</f>
        <v>5680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22288</v>
      </c>
      <c r="C66" s="348">
        <f>IF(ISBLANK('DEM2'!L7),"-",'DEM2'!L7)</f>
        <v>23472</v>
      </c>
      <c r="D66" s="394"/>
      <c r="E66" s="348">
        <f>IF(ISBLANK('DEM2'!M8),"-",'DEM2'!M8)</f>
        <v>22794</v>
      </c>
      <c r="F66" s="348">
        <f>IF(ISBLANK('DEM2'!L8),"-",'DEM2'!L8)</f>
        <v>23787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21485</v>
      </c>
      <c r="C67" s="345">
        <f>IF(ISBLANK('DEM2'!O7),"-",'DEM2'!O7)</f>
        <v>22369</v>
      </c>
      <c r="D67" s="393"/>
      <c r="E67" s="345">
        <f>IF(ISBLANK('DEM2'!P8),"-",'DEM2'!P8)</f>
        <v>20630</v>
      </c>
      <c r="F67" s="345">
        <f>IF(ISBLANK('DEM2'!O8),"-",'DEM2'!O8)</f>
        <v>21286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88281</v>
      </c>
      <c r="C68" s="317">
        <f>IF(ISBLANK('DEM2'!R7),"-",'DEM2'!R7)</f>
        <v>88337</v>
      </c>
      <c r="D68" s="395"/>
      <c r="E68" s="317">
        <f>IF(ISBLANK('DEM2'!S8),"-",'DEM2'!S8)</f>
        <v>85427</v>
      </c>
      <c r="F68" s="317">
        <f>IF(ISBLANK('DEM2'!R8),"-",'DEM2'!R8)</f>
        <v>84684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141041</v>
      </c>
      <c r="C69" s="463">
        <f>IF(ISBLANK('DEM2'!U7),"-",'DEM2'!U7)</f>
        <v>134903</v>
      </c>
      <c r="D69" s="799"/>
      <c r="E69" s="463">
        <f>IF(ISBLANK('DEM2'!V8),"-",'DEM2'!V8)</f>
        <v>138486</v>
      </c>
      <c r="F69" s="463">
        <f>IF(ISBLANK('DEM2'!U8),"-",'DEM2'!U8)</f>
        <v>131599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5.6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</v>
      </c>
      <c r="G116" s="407">
        <f>IF(ISBLANK('DEM2'!E24),"-",'DEM2'!E24)</f>
        <v>7.4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8.8000000000000007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82074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91208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76976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19395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26.6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8.6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45430724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168209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11070317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4013086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40988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14217871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52642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1005613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3723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13410905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49654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13246992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49047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3068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13722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4341056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26941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29437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19198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86916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26308</v>
      </c>
      <c r="C300" s="808">
        <f>IF(ISBLANK(POLJ3!C4),"-",POLJ3!C4)</f>
        <v>4136</v>
      </c>
      <c r="D300" s="1153">
        <f>IF(ISBLANK(POLJ3!D4),"-",POLJ3!D4)</f>
        <v>22172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36846</v>
      </c>
      <c r="C301" s="789">
        <f>IF(ISBLANK(POLJ3!C5),"-",POLJ3!C5)</f>
        <v>23144</v>
      </c>
      <c r="D301" s="1154">
        <f>IF(ISBLANK(POLJ3!D5),"-",POLJ3!D5)</f>
        <v>13702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48</v>
      </c>
      <c r="C302" s="790">
        <f>IF(ISBLANK(POLJ3!C6),"-",POLJ3!C6)</f>
        <v>11</v>
      </c>
      <c r="D302" s="1155">
        <f>IF(ISBLANK(POLJ3!D6),"-",POLJ3!D6)</f>
        <v>37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365</v>
      </c>
      <c r="C303" s="791">
        <f>IF(ISBLANK(POLJ3!C7),"-",POLJ3!C7)</f>
        <v>98</v>
      </c>
      <c r="D303" s="1164">
        <f>IF(ISBLANK(POLJ3!D7),"-",POLJ3!D7)</f>
        <v>267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26941</v>
      </c>
      <c r="C304" s="807">
        <f>IF(ISBLANK(POLJ3!C8),"-",POLJ3!C8)</f>
        <v>3822</v>
      </c>
      <c r="D304" s="1122">
        <f>IF(ISBLANK(POLJ3!D8),"-",POLJ3!D8)</f>
        <v>23119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1781.37</v>
      </c>
      <c r="C310" s="1123"/>
      <c r="D310" s="3"/>
      <c r="E310" s="5"/>
      <c r="F310" s="5"/>
      <c r="G310" s="815" t="s">
        <v>854</v>
      </c>
      <c r="H310" s="816">
        <f>IF(ISBLANK(POLJ2!H3),"-",POLJ2!H3)</f>
        <v>42522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75165.490000000005</v>
      </c>
      <c r="C311" s="1124"/>
      <c r="D311" s="3"/>
      <c r="E311" s="5"/>
      <c r="F311" s="5"/>
      <c r="G311" s="810" t="s">
        <v>855</v>
      </c>
      <c r="H311" s="248">
        <f>IF(ISBLANK(POLJ2!H4),"-",POLJ2!H4)</f>
        <v>123365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10536.58</v>
      </c>
      <c r="C312" s="1124"/>
      <c r="D312" s="3"/>
      <c r="E312" s="5"/>
      <c r="F312" s="5"/>
      <c r="G312" s="810" t="s">
        <v>856</v>
      </c>
      <c r="H312" s="248">
        <f>IF(ISBLANK(POLJ2!H5),"-",POLJ2!H5)</f>
        <v>131721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772.22</v>
      </c>
      <c r="C313" s="1124"/>
      <c r="D313" s="3"/>
      <c r="E313" s="5"/>
      <c r="F313" s="5"/>
      <c r="G313" s="812" t="s">
        <v>857</v>
      </c>
      <c r="H313" s="249">
        <f>IF(ISBLANK(POLJ2!H6),"-",POLJ2!H6)</f>
        <v>865116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36.270000000000003</v>
      </c>
      <c r="C314" s="1124"/>
      <c r="D314" s="3"/>
      <c r="E314" s="5"/>
      <c r="F314" s="5"/>
      <c r="G314" s="814" t="s">
        <v>847</v>
      </c>
      <c r="H314" s="817">
        <f>IF(ISBLANK(POLJ2!H7),"-",POLJ2!H7)</f>
        <v>1162724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23682.36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111974.29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23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2286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37.700000000000003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8887</v>
      </c>
      <c r="I364" s="808">
        <f>IF(ISBLANK(OBRAZ2!I6),"-",OBRAZ2!I6)</f>
        <v>7992</v>
      </c>
      <c r="J364" s="808">
        <f>IF(ISBLANK(OBRAZ2!J6),"-",OBRAZ2!J6)</f>
        <v>895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4205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146</v>
      </c>
      <c r="I365" s="416">
        <f>IF(ISBLANK(OBRAZ2!I7),"-",OBRAZ2!I7)</f>
        <v>146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66.7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67</v>
      </c>
      <c r="I366" s="807">
        <f>IF(ISBLANK(OBRAZ2!I8),"-",OBRAZ2!I8)</f>
        <v>0</v>
      </c>
      <c r="J366" s="807">
        <f>IF(ISBLANK(OBRAZ2!J8),"-",OBRAZ2!J8)</f>
        <v>67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2512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0.9490333919156414</v>
      </c>
      <c r="I375" s="850">
        <f>IF(ISBLANK(OBRAZ2!C12),"-",OBRAZ2!C21)</f>
        <v>1.7328682344998312</v>
      </c>
      <c r="J375" s="850">
        <f>IF(ISBLANK(OBRAZ2!D12),"-",OBRAZ2!D21)</f>
        <v>3.0656447850716426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1.1252391133115786E-2</v>
      </c>
      <c r="J376" s="851">
        <f>IF(ISBLANK(OBRAZ2!D13),"-",OBRAZ2!D22)</f>
        <v>0.19993335554815062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68.611599297012305</v>
      </c>
      <c r="I377" s="851">
        <f>IF(ISBLANK(OBRAZ2!C14),"-",OBRAZ2!C23)</f>
        <v>68.785866996736814</v>
      </c>
      <c r="J377" s="851">
        <f>IF(ISBLANK(OBRAZ2!D14),"-",OBRAZ2!D23)</f>
        <v>68.832611351771632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13.989455184534272</v>
      </c>
      <c r="I379" s="851">
        <f>IF(ISBLANK(OBRAZ2!C16),"-",OBRAZ2!C25)</f>
        <v>12.253853943963092</v>
      </c>
      <c r="J379" s="851">
        <f>IF(ISBLANK(OBRAZ2!D16),"-",OBRAZ2!D25)</f>
        <v>10.67421970454293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16.449912126537786</v>
      </c>
      <c r="I380" s="852">
        <f>IF(ISBLANK(OBRAZ2!C17),"-",OBRAZ2!C26)</f>
        <v>17.216158433667154</v>
      </c>
      <c r="J380" s="852">
        <f>IF(ISBLANK(OBRAZ2!D17),"-",OBRAZ2!D26)</f>
        <v>17.227590803065645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45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100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8627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9311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1616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743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2573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108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9205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90.8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2751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96.4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41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164812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9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192940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4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151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22885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1044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96.9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14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5.2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99.2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89.3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25709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62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415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4343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128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158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3.7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3.4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231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4293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3205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1727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667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1461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108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930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404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12.7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52.7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38.799999999999997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662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130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1534.8889999999999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4.5999999999999996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1673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86561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724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74277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71962.759999999995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66788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25972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176116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78248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23</v>
      </c>
      <c r="C6" s="601">
        <v>114</v>
      </c>
      <c r="D6" s="612">
        <v>63</v>
      </c>
      <c r="E6" s="612">
        <v>51</v>
      </c>
      <c r="F6" s="1033">
        <v>2219</v>
      </c>
      <c r="G6" s="612">
        <v>1135</v>
      </c>
      <c r="H6" s="980">
        <v>1084</v>
      </c>
      <c r="I6" s="1034">
        <v>39</v>
      </c>
      <c r="J6" s="612">
        <v>39.1</v>
      </c>
      <c r="K6" s="1035">
        <v>39</v>
      </c>
      <c r="L6" s="1033">
        <v>3718</v>
      </c>
      <c r="M6" s="612">
        <v>1874</v>
      </c>
      <c r="N6" s="1028">
        <v>1844</v>
      </c>
      <c r="O6" s="1034">
        <v>58.3</v>
      </c>
      <c r="P6" s="612">
        <v>57.4</v>
      </c>
      <c r="Q6" s="1028">
        <v>59.4</v>
      </c>
      <c r="R6" s="1033">
        <v>2598</v>
      </c>
      <c r="S6" s="612">
        <v>1375</v>
      </c>
      <c r="T6" s="1035">
        <v>1223</v>
      </c>
    </row>
    <row r="7" spans="1:20" x14ac:dyDescent="0.25">
      <c r="A7" s="286">
        <v>2021</v>
      </c>
      <c r="B7" s="602">
        <v>24</v>
      </c>
      <c r="C7" s="601">
        <v>118</v>
      </c>
      <c r="D7" s="612">
        <v>64</v>
      </c>
      <c r="E7" s="612">
        <v>54</v>
      </c>
      <c r="F7" s="1033">
        <v>2149</v>
      </c>
      <c r="G7" s="612">
        <v>1112</v>
      </c>
      <c r="H7" s="980">
        <v>1037</v>
      </c>
      <c r="I7" s="1034">
        <v>38.9</v>
      </c>
      <c r="J7" s="612">
        <v>39.5</v>
      </c>
      <c r="K7" s="1035">
        <v>38.4</v>
      </c>
      <c r="L7" s="1033">
        <v>4119</v>
      </c>
      <c r="M7" s="612">
        <v>2142</v>
      </c>
      <c r="N7" s="1028">
        <v>1977</v>
      </c>
      <c r="O7" s="1034">
        <v>67.7</v>
      </c>
      <c r="P7" s="612">
        <v>69</v>
      </c>
      <c r="Q7" s="1028">
        <v>66.400000000000006</v>
      </c>
      <c r="R7" s="1033">
        <v>2619</v>
      </c>
      <c r="S7" s="612">
        <v>1338</v>
      </c>
      <c r="T7" s="1035">
        <v>1281</v>
      </c>
    </row>
    <row r="8" spans="1:20" x14ac:dyDescent="0.25">
      <c r="A8" s="219">
        <v>2022</v>
      </c>
      <c r="B8" s="617">
        <v>23</v>
      </c>
      <c r="C8" s="947">
        <v>118</v>
      </c>
      <c r="D8" s="981">
        <v>62</v>
      </c>
      <c r="E8" s="981">
        <v>56</v>
      </c>
      <c r="F8" s="1036">
        <v>2286</v>
      </c>
      <c r="G8" s="981">
        <v>1168</v>
      </c>
      <c r="H8" s="979">
        <v>1118</v>
      </c>
      <c r="I8" s="754">
        <v>37.700000000000003</v>
      </c>
      <c r="J8" s="981">
        <v>37.6</v>
      </c>
      <c r="K8" s="1037">
        <v>37.799999999999997</v>
      </c>
      <c r="L8" s="1036">
        <v>4205</v>
      </c>
      <c r="M8" s="981">
        <v>2131</v>
      </c>
      <c r="N8" s="691">
        <v>2074</v>
      </c>
      <c r="O8" s="754">
        <v>66.7</v>
      </c>
      <c r="P8" s="981">
        <v>66</v>
      </c>
      <c r="Q8" s="691">
        <v>67.400000000000006</v>
      </c>
      <c r="R8" s="1036">
        <v>2512</v>
      </c>
      <c r="S8" s="981">
        <v>1312</v>
      </c>
      <c r="T8" s="1037">
        <v>1200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100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8627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9311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1616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743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2573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108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84.223372058967101</v>
      </c>
      <c r="C21" s="739">
        <f>B10/(B7+B10)*100</f>
        <v>15.776627941032901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92.609906504873692</v>
      </c>
      <c r="C22" s="739">
        <f>B11/(B8+B11)*100</f>
        <v>7.390093495126318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84.223372058967101</v>
      </c>
      <c r="C26" s="739">
        <f>C21</f>
        <v>15.776627941032901</v>
      </c>
    </row>
    <row r="27" spans="1:10" ht="24.75" x14ac:dyDescent="0.25">
      <c r="A27" s="742" t="s">
        <v>1407</v>
      </c>
      <c r="B27" s="739">
        <f>B22</f>
        <v>92.609906504873692</v>
      </c>
      <c r="C27" s="739">
        <f>C22</f>
        <v>7.390093495126318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24</v>
      </c>
      <c r="C5" s="1095">
        <v>21</v>
      </c>
      <c r="D5" s="914" t="s">
        <v>5</v>
      </c>
      <c r="E5" s="211"/>
      <c r="F5" s="125">
        <v>2021</v>
      </c>
      <c r="G5" s="70">
        <v>45</v>
      </c>
      <c r="H5" s="55">
        <v>24</v>
      </c>
      <c r="I5" s="110">
        <v>21</v>
      </c>
      <c r="J5" s="70">
        <v>103</v>
      </c>
      <c r="K5" s="55">
        <v>6</v>
      </c>
      <c r="L5" s="110">
        <v>97</v>
      </c>
      <c r="M5" s="70">
        <v>8538</v>
      </c>
      <c r="N5" s="55">
        <v>9405</v>
      </c>
      <c r="O5" s="70">
        <v>1698</v>
      </c>
      <c r="P5" s="110">
        <v>748</v>
      </c>
    </row>
    <row r="6" spans="1:16" x14ac:dyDescent="0.25">
      <c r="A6" s="923" t="s">
        <v>259</v>
      </c>
      <c r="B6" s="1096">
        <v>6</v>
      </c>
      <c r="C6" s="1097">
        <v>94</v>
      </c>
      <c r="D6" s="915" t="s">
        <v>5</v>
      </c>
      <c r="E6" s="254"/>
      <c r="F6" s="125">
        <v>2022</v>
      </c>
      <c r="G6" s="212">
        <v>45</v>
      </c>
      <c r="H6" s="58">
        <v>24</v>
      </c>
      <c r="I6" s="160">
        <v>21</v>
      </c>
      <c r="J6" s="212">
        <v>100</v>
      </c>
      <c r="K6" s="58">
        <v>6</v>
      </c>
      <c r="L6" s="160">
        <v>94</v>
      </c>
      <c r="M6" s="212">
        <v>8627</v>
      </c>
      <c r="N6" s="58">
        <v>9311</v>
      </c>
      <c r="O6" s="212">
        <v>1616</v>
      </c>
      <c r="P6" s="160">
        <v>743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45</v>
      </c>
      <c r="H7" s="94">
        <v>24</v>
      </c>
      <c r="I7" s="169">
        <v>21</v>
      </c>
      <c r="J7" s="167"/>
      <c r="K7" s="94"/>
      <c r="L7" s="169"/>
      <c r="M7" s="167">
        <v>10078</v>
      </c>
      <c r="N7" s="94">
        <v>9676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24</v>
      </c>
      <c r="C11" s="918">
        <f>IF(ISBLANK(C5),"",C5)</f>
        <v>21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6</v>
      </c>
      <c r="C12" s="921">
        <f>IF(ISBLANK(C6),"",C6)</f>
        <v>94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96.8</v>
      </c>
      <c r="C5" s="611">
        <v>96.8</v>
      </c>
      <c r="D5" s="945">
        <v>96.8</v>
      </c>
      <c r="E5" s="610"/>
      <c r="F5" s="611"/>
      <c r="G5" s="945"/>
      <c r="H5" s="610"/>
      <c r="I5" s="611"/>
      <c r="J5" s="945"/>
      <c r="K5" s="610">
        <v>2847</v>
      </c>
      <c r="L5" s="611">
        <v>1453</v>
      </c>
      <c r="M5" s="945">
        <v>1394</v>
      </c>
      <c r="N5" s="610">
        <v>101.8</v>
      </c>
      <c r="O5" s="611">
        <v>102.2</v>
      </c>
      <c r="P5" s="945">
        <v>101.4</v>
      </c>
      <c r="Q5" s="610">
        <v>0.3</v>
      </c>
      <c r="R5" s="611">
        <v>0.4</v>
      </c>
      <c r="S5" s="945">
        <v>0.1</v>
      </c>
    </row>
    <row r="6" spans="1:19" x14ac:dyDescent="0.25">
      <c r="A6" s="286">
        <v>2021</v>
      </c>
      <c r="B6" s="457">
        <v>97.6</v>
      </c>
      <c r="C6" s="458">
        <v>96.9</v>
      </c>
      <c r="D6" s="976">
        <v>98.4</v>
      </c>
      <c r="E6" s="457">
        <v>119</v>
      </c>
      <c r="F6" s="458">
        <v>88</v>
      </c>
      <c r="G6" s="976">
        <v>31</v>
      </c>
      <c r="H6" s="457">
        <v>76</v>
      </c>
      <c r="I6" s="458">
        <v>33</v>
      </c>
      <c r="J6" s="976">
        <v>43</v>
      </c>
      <c r="K6" s="457">
        <v>2664</v>
      </c>
      <c r="L6" s="458">
        <v>1363</v>
      </c>
      <c r="M6" s="976">
        <v>1301</v>
      </c>
      <c r="N6" s="457">
        <v>98.6</v>
      </c>
      <c r="O6" s="458">
        <v>99.1</v>
      </c>
      <c r="P6" s="976">
        <v>98.2</v>
      </c>
      <c r="Q6" s="457">
        <v>0.3</v>
      </c>
      <c r="R6" s="458">
        <v>0.7</v>
      </c>
      <c r="S6" s="976">
        <v>0</v>
      </c>
    </row>
    <row r="7" spans="1:19" x14ac:dyDescent="0.25">
      <c r="A7" s="286">
        <v>2022</v>
      </c>
      <c r="B7" s="601">
        <v>95.5</v>
      </c>
      <c r="C7" s="612">
        <v>94.9</v>
      </c>
      <c r="D7" s="980">
        <v>96.1</v>
      </c>
      <c r="E7" s="601">
        <v>136</v>
      </c>
      <c r="F7" s="612">
        <v>95</v>
      </c>
      <c r="G7" s="980">
        <v>41</v>
      </c>
      <c r="H7" s="601">
        <v>60</v>
      </c>
      <c r="I7" s="612">
        <v>28</v>
      </c>
      <c r="J7" s="980">
        <v>32</v>
      </c>
      <c r="K7" s="601">
        <v>2573</v>
      </c>
      <c r="L7" s="612">
        <v>1275</v>
      </c>
      <c r="M7" s="980">
        <v>1298</v>
      </c>
      <c r="N7" s="601">
        <v>97.7</v>
      </c>
      <c r="O7" s="612">
        <v>96.2</v>
      </c>
      <c r="P7" s="980">
        <v>99.3</v>
      </c>
      <c r="Q7" s="601">
        <v>0.5</v>
      </c>
      <c r="R7" s="612">
        <v>1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108</v>
      </c>
      <c r="F8" s="981">
        <v>72</v>
      </c>
      <c r="G8" s="979">
        <v>36</v>
      </c>
      <c r="H8" s="947">
        <v>14</v>
      </c>
      <c r="I8" s="981">
        <v>6</v>
      </c>
      <c r="J8" s="979">
        <v>8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90.8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96.4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41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11070317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40988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1246</v>
      </c>
      <c r="C5" s="616">
        <v>887</v>
      </c>
      <c r="D5" s="616">
        <v>359</v>
      </c>
      <c r="E5" s="599">
        <v>6089</v>
      </c>
      <c r="F5" s="616">
        <v>3054</v>
      </c>
      <c r="G5" s="945">
        <v>3035</v>
      </c>
      <c r="H5" s="616">
        <v>3263</v>
      </c>
      <c r="I5" s="616">
        <v>1290</v>
      </c>
      <c r="J5" s="616">
        <v>1973</v>
      </c>
      <c r="K5" s="217">
        <f>SUM(B5,E5,H5)</f>
        <v>10598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1140</v>
      </c>
      <c r="C6" s="612">
        <v>818</v>
      </c>
      <c r="D6" s="946">
        <v>322</v>
      </c>
      <c r="E6" s="601">
        <v>5871</v>
      </c>
      <c r="F6" s="612">
        <v>2918</v>
      </c>
      <c r="G6" s="946">
        <v>2953</v>
      </c>
      <c r="H6" s="601">
        <v>3239</v>
      </c>
      <c r="I6" s="612">
        <v>1292</v>
      </c>
      <c r="J6" s="612">
        <v>1947</v>
      </c>
      <c r="K6" s="218">
        <f>SUM(B6,E6,H6)</f>
        <v>10250</v>
      </c>
      <c r="M6" s="105" t="s">
        <v>284</v>
      </c>
      <c r="N6" s="171">
        <f>IF(ISBLANK(J7),"",J7)</f>
        <v>1348</v>
      </c>
      <c r="O6" s="80">
        <f>IF(ISBLANK(I7),"",I7)</f>
        <v>971</v>
      </c>
      <c r="P6" s="211"/>
    </row>
    <row r="7" spans="1:17" ht="24.75" x14ac:dyDescent="0.25">
      <c r="A7" s="218">
        <v>2023</v>
      </c>
      <c r="B7" s="601">
        <v>1090</v>
      </c>
      <c r="C7" s="612">
        <v>799</v>
      </c>
      <c r="D7" s="946">
        <v>291</v>
      </c>
      <c r="E7" s="601">
        <v>5796</v>
      </c>
      <c r="F7" s="612">
        <v>2946</v>
      </c>
      <c r="G7" s="946">
        <v>2850</v>
      </c>
      <c r="H7" s="601">
        <v>2319</v>
      </c>
      <c r="I7" s="612">
        <v>971</v>
      </c>
      <c r="J7" s="612">
        <v>1348</v>
      </c>
      <c r="K7" s="218">
        <f>SUM(B7,E7,H7)</f>
        <v>9205</v>
      </c>
      <c r="M7" s="106" t="s">
        <v>285</v>
      </c>
      <c r="N7" s="220">
        <f>IF(ISBLANK(G7),"",G7)</f>
        <v>2850</v>
      </c>
      <c r="O7" s="107">
        <f>IF(ISBLANK(F7),"",F7)</f>
        <v>2946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291</v>
      </c>
      <c r="O8" s="83">
        <f>IF(ISBLANK(C7),"",C7)</f>
        <v>799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1348</v>
      </c>
      <c r="O13" s="80">
        <f>IF(ISBLANK(I7),"",I7)</f>
        <v>971</v>
      </c>
      <c r="P13" s="211"/>
    </row>
    <row r="14" spans="1:17" ht="27.75" customHeight="1" x14ac:dyDescent="0.25">
      <c r="M14" s="106" t="s">
        <v>515</v>
      </c>
      <c r="N14" s="220">
        <f>IF(ISBLANK(G7),"",G7)</f>
        <v>2850</v>
      </c>
      <c r="O14" s="107">
        <f>IF(ISBLANK(F7),"",F7)</f>
        <v>2946</v>
      </c>
      <c r="P14" s="211"/>
    </row>
    <row r="15" spans="1:17" ht="26.25" customHeight="1" x14ac:dyDescent="0.25">
      <c r="M15" s="108" t="s">
        <v>516</v>
      </c>
      <c r="N15" s="170">
        <f>IF(ISBLANK(D7),"",D7)</f>
        <v>291</v>
      </c>
      <c r="O15" s="83">
        <f>IF(ISBLANK(C7),"",C7)</f>
        <v>799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360</v>
      </c>
      <c r="C21" s="616">
        <v>260</v>
      </c>
      <c r="D21" s="616">
        <v>100</v>
      </c>
      <c r="E21" s="599">
        <v>1510</v>
      </c>
      <c r="F21" s="616">
        <v>760</v>
      </c>
      <c r="G21" s="945">
        <v>750</v>
      </c>
      <c r="H21" s="616">
        <v>734</v>
      </c>
      <c r="I21" s="616">
        <v>272</v>
      </c>
      <c r="J21" s="616">
        <v>462</v>
      </c>
      <c r="K21" s="217">
        <f>SUM(B21,E21,H21)</f>
        <v>2604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437</v>
      </c>
      <c r="C22" s="1028">
        <v>304</v>
      </c>
      <c r="D22" s="980">
        <v>133</v>
      </c>
      <c r="E22" s="1034">
        <v>1510</v>
      </c>
      <c r="F22" s="1028">
        <v>797</v>
      </c>
      <c r="G22" s="980">
        <v>713</v>
      </c>
      <c r="H22" s="1034">
        <v>715</v>
      </c>
      <c r="I22" s="1028">
        <v>292</v>
      </c>
      <c r="J22" s="1028">
        <v>423</v>
      </c>
      <c r="K22" s="218">
        <f>SUM(B22,E22,H22)</f>
        <v>2662</v>
      </c>
      <c r="M22" s="105" t="s">
        <v>284</v>
      </c>
      <c r="N22" s="171">
        <f>IF(ISBLANK(J23),"",J23)</f>
        <v>460</v>
      </c>
      <c r="O22" s="80">
        <f>IF(ISBLANK(I23),"",I23)</f>
        <v>341</v>
      </c>
      <c r="P22" s="211"/>
    </row>
    <row r="23" spans="1:17" ht="24.75" x14ac:dyDescent="0.25">
      <c r="A23" s="218">
        <v>2022</v>
      </c>
      <c r="B23" s="1034">
        <v>429</v>
      </c>
      <c r="C23" s="1028">
        <v>296</v>
      </c>
      <c r="D23" s="980">
        <v>133</v>
      </c>
      <c r="E23" s="1034">
        <v>1521</v>
      </c>
      <c r="F23" s="1028">
        <v>745</v>
      </c>
      <c r="G23" s="980">
        <v>776</v>
      </c>
      <c r="H23" s="1034">
        <v>801</v>
      </c>
      <c r="I23" s="1028">
        <v>341</v>
      </c>
      <c r="J23" s="1028">
        <v>460</v>
      </c>
      <c r="K23" s="218">
        <f>SUM(B23,E23,H23)</f>
        <v>2751</v>
      </c>
      <c r="M23" s="106" t="s">
        <v>285</v>
      </c>
      <c r="N23" s="220">
        <f>IF(ISBLANK(G23),"",G23)</f>
        <v>776</v>
      </c>
      <c r="O23" s="107">
        <f>IF(ISBLANK(F23),"",F23)</f>
        <v>745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133</v>
      </c>
      <c r="O24" s="109">
        <f>IF(ISBLANK(C23),"",C23)</f>
        <v>296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460</v>
      </c>
      <c r="O29" s="80">
        <f>IF(ISBLANK(I23),"",I23)</f>
        <v>341</v>
      </c>
      <c r="P29" s="211"/>
    </row>
    <row r="30" spans="1:17" ht="27.75" customHeight="1" x14ac:dyDescent="0.25">
      <c r="M30" s="106" t="s">
        <v>515</v>
      </c>
      <c r="N30" s="220">
        <f>IF(ISBLANK(G23),"",G23)</f>
        <v>776</v>
      </c>
      <c r="O30" s="107">
        <f>IF(ISBLANK(F23),"",F23)</f>
        <v>745</v>
      </c>
      <c r="P30" s="211"/>
    </row>
    <row r="31" spans="1:17" ht="27.75" customHeight="1" x14ac:dyDescent="0.25">
      <c r="M31" s="108" t="s">
        <v>516</v>
      </c>
      <c r="N31" s="221">
        <f>IF(ISBLANK(D23),"",D23)</f>
        <v>133</v>
      </c>
      <c r="O31" s="109">
        <f>IF(ISBLANK(C23),"",C23)</f>
        <v>296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4013086</v>
      </c>
      <c r="D5" s="253"/>
    </row>
    <row r="6" spans="1:4" ht="30" x14ac:dyDescent="0.25">
      <c r="A6" s="686" t="s">
        <v>474</v>
      </c>
      <c r="B6" s="617">
        <v>7057231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93.8</v>
      </c>
      <c r="D5" s="611">
        <v>92.3</v>
      </c>
      <c r="E5" s="945">
        <v>95.4</v>
      </c>
      <c r="F5" s="610"/>
      <c r="G5" s="611"/>
      <c r="H5" s="945"/>
      <c r="I5" s="610">
        <v>-1.2</v>
      </c>
      <c r="J5" s="611">
        <v>-1.2</v>
      </c>
      <c r="K5" s="945">
        <v>-1.3</v>
      </c>
      <c r="L5" s="610">
        <v>92.1</v>
      </c>
      <c r="M5" s="611">
        <v>89.9</v>
      </c>
      <c r="N5" s="945">
        <v>94.3</v>
      </c>
    </row>
    <row r="6" spans="1:14" x14ac:dyDescent="0.25">
      <c r="A6" s="286">
        <v>2021</v>
      </c>
      <c r="B6" s="457">
        <v>18</v>
      </c>
      <c r="C6" s="457">
        <v>92.4</v>
      </c>
      <c r="D6" s="458">
        <v>90</v>
      </c>
      <c r="E6" s="976">
        <v>95</v>
      </c>
      <c r="F6" s="457">
        <v>63</v>
      </c>
      <c r="G6" s="458">
        <v>40</v>
      </c>
      <c r="H6" s="976">
        <v>23</v>
      </c>
      <c r="I6" s="457">
        <v>0.2</v>
      </c>
      <c r="J6" s="458">
        <v>0.4</v>
      </c>
      <c r="K6" s="976">
        <v>0.1</v>
      </c>
      <c r="L6" s="457">
        <v>92.8</v>
      </c>
      <c r="M6" s="458">
        <v>94.3</v>
      </c>
      <c r="N6" s="976">
        <v>91.1</v>
      </c>
    </row>
    <row r="7" spans="1:14" x14ac:dyDescent="0.25">
      <c r="A7" s="286">
        <v>2022</v>
      </c>
      <c r="B7" s="601">
        <v>18</v>
      </c>
      <c r="C7" s="601">
        <v>90.8</v>
      </c>
      <c r="D7" s="612">
        <v>88.5</v>
      </c>
      <c r="E7" s="980">
        <v>93.1</v>
      </c>
      <c r="F7" s="601">
        <v>68</v>
      </c>
      <c r="G7" s="612">
        <v>41</v>
      </c>
      <c r="H7" s="980">
        <v>27</v>
      </c>
      <c r="I7" s="601">
        <v>0.6</v>
      </c>
      <c r="J7" s="612">
        <v>0.2</v>
      </c>
      <c r="K7" s="980">
        <v>0.9</v>
      </c>
      <c r="L7" s="601">
        <v>96.4</v>
      </c>
      <c r="M7" s="612">
        <v>96.3</v>
      </c>
      <c r="N7" s="980">
        <v>96.5</v>
      </c>
    </row>
    <row r="8" spans="1:14" x14ac:dyDescent="0.25">
      <c r="A8" s="219">
        <v>2023</v>
      </c>
      <c r="B8" s="947">
        <v>18</v>
      </c>
      <c r="C8" s="947"/>
      <c r="D8" s="981"/>
      <c r="E8" s="979"/>
      <c r="F8" s="947">
        <v>41</v>
      </c>
      <c r="G8" s="981">
        <v>27</v>
      </c>
      <c r="H8" s="979">
        <v>14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323</v>
      </c>
      <c r="C5" s="207">
        <v>268</v>
      </c>
      <c r="G5" s="113"/>
      <c r="H5" s="174" t="s">
        <v>586</v>
      </c>
      <c r="I5" s="207">
        <v>233</v>
      </c>
      <c r="J5" s="207">
        <v>202</v>
      </c>
    </row>
    <row r="6" spans="1:13" ht="15" customHeight="1" x14ac:dyDescent="0.25">
      <c r="A6" s="175" t="s">
        <v>587</v>
      </c>
      <c r="B6" s="208">
        <v>4156</v>
      </c>
      <c r="C6" s="208">
        <v>883</v>
      </c>
      <c r="G6" s="113"/>
      <c r="H6" s="175" t="s">
        <v>587</v>
      </c>
      <c r="I6" s="208">
        <v>1057</v>
      </c>
      <c r="J6" s="208">
        <v>426</v>
      </c>
    </row>
    <row r="7" spans="1:13" ht="15" customHeight="1" x14ac:dyDescent="0.25">
      <c r="A7" s="175" t="s">
        <v>588</v>
      </c>
      <c r="B7" s="208">
        <v>18823</v>
      </c>
      <c r="C7" s="208">
        <v>11152</v>
      </c>
      <c r="G7" s="113"/>
      <c r="H7" s="175" t="s">
        <v>588</v>
      </c>
      <c r="I7" s="208">
        <v>8312</v>
      </c>
      <c r="J7" s="208">
        <v>4129</v>
      </c>
    </row>
    <row r="8" spans="1:13" ht="15" customHeight="1" x14ac:dyDescent="0.25">
      <c r="A8" s="175" t="s">
        <v>589</v>
      </c>
      <c r="B8" s="208">
        <v>27292</v>
      </c>
      <c r="C8" s="208">
        <v>23246</v>
      </c>
      <c r="G8" s="113"/>
      <c r="H8" s="175" t="s">
        <v>589</v>
      </c>
      <c r="I8" s="208">
        <v>22156</v>
      </c>
      <c r="J8" s="208">
        <v>17328</v>
      </c>
    </row>
    <row r="9" spans="1:13" ht="15" customHeight="1" x14ac:dyDescent="0.25">
      <c r="A9" s="175" t="s">
        <v>590</v>
      </c>
      <c r="B9" s="208">
        <v>60669</v>
      </c>
      <c r="C9" s="208">
        <v>69709</v>
      </c>
      <c r="G9" s="113"/>
      <c r="H9" s="175" t="s">
        <v>590</v>
      </c>
      <c r="I9" s="208">
        <v>62467</v>
      </c>
      <c r="J9" s="208">
        <v>69148</v>
      </c>
    </row>
    <row r="10" spans="1:13" ht="15" customHeight="1" x14ac:dyDescent="0.25">
      <c r="A10" s="175" t="s">
        <v>591</v>
      </c>
      <c r="B10" s="208">
        <v>6496</v>
      </c>
      <c r="C10" s="208">
        <v>7283</v>
      </c>
      <c r="G10" s="113"/>
      <c r="H10" s="175" t="s">
        <v>591</v>
      </c>
      <c r="I10" s="208">
        <v>6801</v>
      </c>
      <c r="J10" s="208">
        <v>6629</v>
      </c>
    </row>
    <row r="11" spans="1:13" ht="15" customHeight="1" x14ac:dyDescent="0.25">
      <c r="A11" s="176" t="s">
        <v>592</v>
      </c>
      <c r="B11" s="209">
        <v>11896</v>
      </c>
      <c r="C11" s="209">
        <v>10352</v>
      </c>
      <c r="G11" s="113"/>
      <c r="H11" s="176" t="s">
        <v>592</v>
      </c>
      <c r="I11" s="209">
        <v>18736</v>
      </c>
      <c r="J11" s="209">
        <v>14043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323</v>
      </c>
      <c r="C17" s="178">
        <f>IF(ISBLANK(C5),"0",C5)</f>
        <v>268</v>
      </c>
      <c r="G17" s="113"/>
      <c r="H17" s="174" t="s">
        <v>586</v>
      </c>
      <c r="I17" s="177">
        <f>IF(ISBLANK(I5),"0",I5)</f>
        <v>233</v>
      </c>
      <c r="J17" s="178">
        <f>IF(ISBLANK(J5),"0",J5)</f>
        <v>202</v>
      </c>
    </row>
    <row r="18" spans="1:13" ht="15" customHeight="1" x14ac:dyDescent="0.25">
      <c r="A18" s="175" t="s">
        <v>587</v>
      </c>
      <c r="B18" s="179">
        <f t="shared" ref="B18:C18" si="0">IF(ISBLANK(B6),"0",B6)</f>
        <v>4156</v>
      </c>
      <c r="C18" s="180">
        <f t="shared" si="0"/>
        <v>883</v>
      </c>
      <c r="G18" s="113"/>
      <c r="H18" s="175" t="s">
        <v>587</v>
      </c>
      <c r="I18" s="179">
        <f t="shared" ref="I18:J18" si="1">IF(ISBLANK(I6),"0",I6)</f>
        <v>1057</v>
      </c>
      <c r="J18" s="180">
        <f t="shared" si="1"/>
        <v>426</v>
      </c>
    </row>
    <row r="19" spans="1:13" ht="15" customHeight="1" x14ac:dyDescent="0.25">
      <c r="A19" s="175" t="s">
        <v>588</v>
      </c>
      <c r="B19" s="179">
        <f t="shared" ref="B19:C19" si="2">IF(ISBLANK(B7),"0",B7)</f>
        <v>18823</v>
      </c>
      <c r="C19" s="180">
        <f t="shared" si="2"/>
        <v>11152</v>
      </c>
      <c r="G19" s="113"/>
      <c r="H19" s="175" t="s">
        <v>588</v>
      </c>
      <c r="I19" s="179">
        <f t="shared" ref="I19:J19" si="3">IF(ISBLANK(I7),"0",I7)</f>
        <v>8312</v>
      </c>
      <c r="J19" s="180">
        <f t="shared" si="3"/>
        <v>4129</v>
      </c>
    </row>
    <row r="20" spans="1:13" ht="15" customHeight="1" x14ac:dyDescent="0.25">
      <c r="A20" s="175" t="s">
        <v>589</v>
      </c>
      <c r="B20" s="179">
        <f t="shared" ref="B20:C20" si="4">IF(ISBLANK(B8),"0",B8)</f>
        <v>27292</v>
      </c>
      <c r="C20" s="180">
        <f t="shared" si="4"/>
        <v>23246</v>
      </c>
      <c r="G20" s="113"/>
      <c r="H20" s="175" t="s">
        <v>589</v>
      </c>
      <c r="I20" s="179">
        <f t="shared" ref="I20:J20" si="5">IF(ISBLANK(I8),"0",I8)</f>
        <v>22156</v>
      </c>
      <c r="J20" s="180">
        <f t="shared" si="5"/>
        <v>17328</v>
      </c>
    </row>
    <row r="21" spans="1:13" ht="15" customHeight="1" x14ac:dyDescent="0.25">
      <c r="A21" s="175" t="s">
        <v>590</v>
      </c>
      <c r="B21" s="179">
        <f t="shared" ref="B21:C21" si="6">IF(ISBLANK(B9),"0",B9)</f>
        <v>60669</v>
      </c>
      <c r="C21" s="180">
        <f t="shared" si="6"/>
        <v>69709</v>
      </c>
      <c r="G21" s="113"/>
      <c r="H21" s="175" t="s">
        <v>590</v>
      </c>
      <c r="I21" s="179">
        <f t="shared" ref="I21:J21" si="7">IF(ISBLANK(I9),"0",I9)</f>
        <v>62467</v>
      </c>
      <c r="J21" s="180">
        <f t="shared" si="7"/>
        <v>69148</v>
      </c>
    </row>
    <row r="22" spans="1:13" ht="15" customHeight="1" x14ac:dyDescent="0.25">
      <c r="A22" s="175" t="s">
        <v>591</v>
      </c>
      <c r="B22" s="179">
        <f t="shared" ref="B22:C22" si="8">IF(ISBLANK(B10),"0",B10)</f>
        <v>6496</v>
      </c>
      <c r="C22" s="180">
        <f t="shared" si="8"/>
        <v>7283</v>
      </c>
      <c r="G22" s="113"/>
      <c r="H22" s="175" t="s">
        <v>591</v>
      </c>
      <c r="I22" s="179">
        <f t="shared" ref="I22:J22" si="9">IF(ISBLANK(I10),"0",I10)</f>
        <v>6801</v>
      </c>
      <c r="J22" s="180">
        <f t="shared" si="9"/>
        <v>6629</v>
      </c>
    </row>
    <row r="23" spans="1:13" ht="15" customHeight="1" x14ac:dyDescent="0.25">
      <c r="A23" s="176" t="s">
        <v>592</v>
      </c>
      <c r="B23" s="181">
        <f t="shared" ref="B23:C23" si="10">IF(ISBLANK(B11),"0",B11)</f>
        <v>11896</v>
      </c>
      <c r="C23" s="182">
        <f t="shared" si="10"/>
        <v>10352</v>
      </c>
      <c r="G23" s="113"/>
      <c r="H23" s="176" t="s">
        <v>592</v>
      </c>
      <c r="I23" s="181">
        <f t="shared" ref="I23:J23" si="11">IF(ISBLANK(I11),"0",I11)</f>
        <v>18736</v>
      </c>
      <c r="J23" s="182">
        <f t="shared" si="11"/>
        <v>14043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0.24912267170568045</v>
      </c>
      <c r="C29" s="184">
        <f>C17/SUM(C17:C23)*100</f>
        <v>0.21807588715386556</v>
      </c>
      <c r="D29" s="253"/>
      <c r="E29" s="253"/>
      <c r="G29" s="113"/>
      <c r="H29" s="174" t="s">
        <v>593</v>
      </c>
      <c r="I29" s="184">
        <f>I17/SUM(I17:I23)*100</f>
        <v>0.19455252918287938</v>
      </c>
      <c r="J29" s="184">
        <f>J17/SUM(J17:J23)*100</f>
        <v>0.18051025423350164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3.2054297944545138</v>
      </c>
      <c r="C30" s="185">
        <f>C18/SUM(C17:C23)*100</f>
        <v>0.71851122521217647</v>
      </c>
      <c r="D30" s="253"/>
      <c r="E30" s="253"/>
      <c r="G30" s="113"/>
      <c r="H30" s="175" t="s">
        <v>594</v>
      </c>
      <c r="I30" s="185">
        <f>I18/SUM(I17:I23)*100</f>
        <v>0.88258379118585184</v>
      </c>
      <c r="J30" s="185">
        <f>J18/SUM(J17:J23)*100</f>
        <v>0.38068004110629555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14.51775866723227</v>
      </c>
      <c r="C31" s="185">
        <f>C19/SUM(C17:C23)*100</f>
        <v>9.0745607967907045</v>
      </c>
      <c r="D31" s="253"/>
      <c r="E31" s="253"/>
      <c r="G31" s="113"/>
      <c r="H31" s="175" t="s">
        <v>595</v>
      </c>
      <c r="I31" s="185">
        <f>I19/SUM(I17:I23)*100</f>
        <v>6.9404318565154224</v>
      </c>
      <c r="J31" s="185">
        <f>J19/SUM(J17:J23)*100</f>
        <v>3.6897368303471691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21.049708842697928</v>
      </c>
      <c r="C32" s="185">
        <f>C20/SUM(C17:C23)*100</f>
        <v>18.915642062607311</v>
      </c>
      <c r="D32" s="253"/>
      <c r="E32" s="253"/>
      <c r="G32" s="113"/>
      <c r="H32" s="175" t="s">
        <v>596</v>
      </c>
      <c r="I32" s="185">
        <f>I20/SUM(I17:I23)*100</f>
        <v>18.50002504968187</v>
      </c>
      <c r="J32" s="185">
        <f>J20/SUM(J17:J23)*100</f>
        <v>15.484562798802557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46.792642011492035</v>
      </c>
      <c r="C33" s="185">
        <f>C21/SUM(C17:C23)*100</f>
        <v>56.723328423913486</v>
      </c>
      <c r="D33" s="253"/>
      <c r="E33" s="253"/>
      <c r="G33" s="113"/>
      <c r="H33" s="175" t="s">
        <v>597</v>
      </c>
      <c r="I33" s="185">
        <f>I21/SUM(I17:I23)*100</f>
        <v>52.159282577111263</v>
      </c>
      <c r="J33" s="185">
        <f>J21/SUM(J17:J23)*100</f>
        <v>61.791698315535506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5.0102194284832828</v>
      </c>
      <c r="C34" s="185">
        <f>C22/SUM(C17:C23)*100</f>
        <v>5.9262936050059807</v>
      </c>
      <c r="D34" s="253"/>
      <c r="E34" s="253"/>
      <c r="G34" s="113"/>
      <c r="H34" s="175" t="s">
        <v>598</v>
      </c>
      <c r="I34" s="185">
        <f>I22/SUM(I17:I23)*100</f>
        <v>5.678762879711428</v>
      </c>
      <c r="J34" s="185">
        <f>J22/SUM(J17:J23)*100</f>
        <v>5.9237746302667444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9.175118583934287</v>
      </c>
      <c r="C35" s="186">
        <f>C23/SUM(C17:C23)*100</f>
        <v>8.4235879993164779</v>
      </c>
      <c r="D35" s="253"/>
      <c r="E35" s="253"/>
      <c r="G35" s="113"/>
      <c r="H35" s="176" t="s">
        <v>599</v>
      </c>
      <c r="I35" s="186">
        <f>I23/SUM(I17:I23)*100</f>
        <v>15.644361316611279</v>
      </c>
      <c r="J35" s="186">
        <f>J23/SUM(J17:J23)*100</f>
        <v>12.549037129708235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0.24912267170568045</v>
      </c>
      <c r="C41" s="184">
        <f t="shared" si="12"/>
        <v>0.21807588715386556</v>
      </c>
      <c r="G41" s="113"/>
      <c r="H41" s="174" t="s">
        <v>601</v>
      </c>
      <c r="I41" s="184">
        <f t="shared" ref="I41:J41" si="13">I29</f>
        <v>0.19455252918287938</v>
      </c>
      <c r="J41" s="184">
        <f t="shared" si="13"/>
        <v>0.18051025423350164</v>
      </c>
    </row>
    <row r="42" spans="1:12" x14ac:dyDescent="0.25">
      <c r="A42" s="175" t="s">
        <v>602</v>
      </c>
      <c r="B42" s="185">
        <f t="shared" si="12"/>
        <v>3.2054297944545138</v>
      </c>
      <c r="C42" s="185">
        <f t="shared" si="12"/>
        <v>0.71851122521217647</v>
      </c>
      <c r="G42" s="113"/>
      <c r="H42" s="175" t="s">
        <v>602</v>
      </c>
      <c r="I42" s="185">
        <f t="shared" ref="I42:J42" si="14">I30</f>
        <v>0.88258379118585184</v>
      </c>
      <c r="J42" s="185">
        <f t="shared" si="14"/>
        <v>0.38068004110629555</v>
      </c>
    </row>
    <row r="43" spans="1:12" x14ac:dyDescent="0.25">
      <c r="A43" s="175" t="s">
        <v>603</v>
      </c>
      <c r="B43" s="185">
        <f t="shared" si="12"/>
        <v>14.51775866723227</v>
      </c>
      <c r="C43" s="185">
        <f t="shared" si="12"/>
        <v>9.0745607967907045</v>
      </c>
      <c r="G43" s="113"/>
      <c r="H43" s="175" t="s">
        <v>603</v>
      </c>
      <c r="I43" s="185">
        <f t="shared" ref="I43:J43" si="15">I31</f>
        <v>6.9404318565154224</v>
      </c>
      <c r="J43" s="185">
        <f t="shared" si="15"/>
        <v>3.6897368303471691</v>
      </c>
    </row>
    <row r="44" spans="1:12" x14ac:dyDescent="0.25">
      <c r="A44" s="175" t="s">
        <v>604</v>
      </c>
      <c r="B44" s="185">
        <f t="shared" si="12"/>
        <v>21.049708842697928</v>
      </c>
      <c r="C44" s="185">
        <f t="shared" si="12"/>
        <v>18.915642062607311</v>
      </c>
      <c r="G44" s="113"/>
      <c r="H44" s="175" t="s">
        <v>604</v>
      </c>
      <c r="I44" s="185">
        <f t="shared" ref="I44:J44" si="16">I32</f>
        <v>18.50002504968187</v>
      </c>
      <c r="J44" s="185">
        <f t="shared" si="16"/>
        <v>15.484562798802557</v>
      </c>
    </row>
    <row r="45" spans="1:12" x14ac:dyDescent="0.25">
      <c r="A45" s="175" t="s">
        <v>605</v>
      </c>
      <c r="B45" s="185">
        <f t="shared" si="12"/>
        <v>46.792642011492035</v>
      </c>
      <c r="C45" s="185">
        <f t="shared" si="12"/>
        <v>56.723328423913486</v>
      </c>
      <c r="G45" s="113"/>
      <c r="H45" s="175" t="s">
        <v>605</v>
      </c>
      <c r="I45" s="185">
        <f t="shared" ref="I45:J45" si="17">I33</f>
        <v>52.159282577111263</v>
      </c>
      <c r="J45" s="185">
        <f t="shared" si="17"/>
        <v>61.791698315535506</v>
      </c>
    </row>
    <row r="46" spans="1:12" x14ac:dyDescent="0.25">
      <c r="A46" s="175" t="s">
        <v>606</v>
      </c>
      <c r="B46" s="185">
        <f t="shared" si="12"/>
        <v>5.0102194284832828</v>
      </c>
      <c r="C46" s="185">
        <f t="shared" si="12"/>
        <v>5.9262936050059807</v>
      </c>
      <c r="G46" s="113"/>
      <c r="H46" s="175" t="s">
        <v>606</v>
      </c>
      <c r="I46" s="185">
        <f t="shared" ref="I46:J46" si="18">I34</f>
        <v>5.678762879711428</v>
      </c>
      <c r="J46" s="185">
        <f t="shared" si="18"/>
        <v>5.9237746302667444</v>
      </c>
    </row>
    <row r="47" spans="1:12" x14ac:dyDescent="0.25">
      <c r="A47" s="176" t="s">
        <v>607</v>
      </c>
      <c r="B47" s="186">
        <f t="shared" si="12"/>
        <v>9.175118583934287</v>
      </c>
      <c r="C47" s="186">
        <f t="shared" si="12"/>
        <v>8.4235879993164779</v>
      </c>
      <c r="G47" s="113"/>
      <c r="H47" s="176" t="s">
        <v>607</v>
      </c>
      <c r="I47" s="186">
        <f t="shared" ref="I47:J47" si="19">I35</f>
        <v>15.644361316611279</v>
      </c>
      <c r="J47" s="186">
        <f t="shared" si="19"/>
        <v>12.549037129708235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71608</v>
      </c>
      <c r="C5" s="207">
        <v>63394</v>
      </c>
      <c r="D5" s="253"/>
      <c r="E5" s="253"/>
      <c r="F5" s="1003"/>
      <c r="H5" s="174" t="s">
        <v>624</v>
      </c>
      <c r="I5" s="207">
        <v>33347</v>
      </c>
      <c r="J5" s="207">
        <v>27679</v>
      </c>
    </row>
    <row r="6" spans="1:10" ht="15" customHeight="1" x14ac:dyDescent="0.25">
      <c r="A6" s="175" t="s">
        <v>625</v>
      </c>
      <c r="B6" s="208">
        <v>17087</v>
      </c>
      <c r="C6" s="208">
        <v>17908</v>
      </c>
      <c r="D6" s="253"/>
      <c r="E6" s="253"/>
      <c r="F6" s="1003"/>
      <c r="H6" s="175" t="s">
        <v>625</v>
      </c>
      <c r="I6" s="208">
        <v>31950</v>
      </c>
      <c r="J6" s="208">
        <v>35632</v>
      </c>
    </row>
    <row r="7" spans="1:10" ht="15" customHeight="1" x14ac:dyDescent="0.25">
      <c r="A7" s="176" t="s">
        <v>626</v>
      </c>
      <c r="B7" s="209">
        <v>40960</v>
      </c>
      <c r="C7" s="209">
        <v>41591</v>
      </c>
      <c r="D7" s="253"/>
      <c r="E7" s="253"/>
      <c r="F7" s="1003"/>
      <c r="H7" s="175" t="s">
        <v>626</v>
      </c>
      <c r="I7" s="208">
        <v>54179</v>
      </c>
      <c r="J7" s="208">
        <v>48277</v>
      </c>
    </row>
    <row r="8" spans="1:10" x14ac:dyDescent="0.25">
      <c r="D8" s="253"/>
      <c r="E8" s="253"/>
      <c r="F8" s="1003"/>
      <c r="H8" s="176" t="s">
        <v>2351</v>
      </c>
      <c r="I8" s="209">
        <v>286</v>
      </c>
      <c r="J8" s="209">
        <v>317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71608</v>
      </c>
      <c r="C13" s="178">
        <f>IF(ISBLANK(C5),"0",C5)</f>
        <v>63394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17087</v>
      </c>
      <c r="C14" s="180">
        <f t="shared" si="0"/>
        <v>17908</v>
      </c>
      <c r="D14" s="253"/>
      <c r="E14" s="253"/>
      <c r="F14" s="1003"/>
      <c r="H14" s="174" t="s">
        <v>624</v>
      </c>
      <c r="I14" s="177">
        <f>IF(ISBLANK(I5),"0",I5)</f>
        <v>33347</v>
      </c>
      <c r="J14" s="178">
        <f>IF(ISBLANK(J5),"0",J5)</f>
        <v>27679</v>
      </c>
    </row>
    <row r="15" spans="1:10" ht="15" customHeight="1" x14ac:dyDescent="0.25">
      <c r="A15" s="176" t="s">
        <v>626</v>
      </c>
      <c r="B15" s="181">
        <f t="shared" si="0"/>
        <v>40960</v>
      </c>
      <c r="C15" s="182">
        <f t="shared" si="0"/>
        <v>41591</v>
      </c>
      <c r="D15" s="253"/>
      <c r="E15" s="253"/>
      <c r="F15" s="1003"/>
      <c r="H15" s="175" t="s">
        <v>625</v>
      </c>
      <c r="I15" s="179">
        <f t="shared" ref="I15:J15" si="1">IF(ISBLANK(I6),"0",I6)</f>
        <v>31950</v>
      </c>
      <c r="J15" s="180">
        <f t="shared" si="1"/>
        <v>35632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54179</v>
      </c>
      <c r="J16" s="180">
        <f t="shared" si="2"/>
        <v>48277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286</v>
      </c>
      <c r="J17" s="182">
        <f t="shared" si="3"/>
        <v>317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55.229647911765845</v>
      </c>
      <c r="C21" s="184">
        <f>C13/SUM(C13:C15)*100</f>
        <v>51.584711903851321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13.17882071651691</v>
      </c>
      <c r="C22" s="185">
        <f>C14/SUM(C13:C15)*100</f>
        <v>14.57202607146054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31.591531371717252</v>
      </c>
      <c r="C23" s="186">
        <f>C15/SUM(C13:C15)*100</f>
        <v>33.843262024688144</v>
      </c>
      <c r="D23" s="253"/>
      <c r="E23" s="253"/>
      <c r="F23" s="1003"/>
      <c r="H23" s="174" t="s">
        <v>629</v>
      </c>
      <c r="I23" s="184">
        <f>I14/SUM(I14:I17)*100</f>
        <v>27.84439137622952</v>
      </c>
      <c r="J23" s="184">
        <f>J14/SUM(J14:J17)*100</f>
        <v>24.734372905589563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26.67791119052788</v>
      </c>
      <c r="J24" s="185">
        <f>J15/SUM(J14:J17)*100</f>
        <v>31.841293954693711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45.238890466091078</v>
      </c>
      <c r="J25" s="185">
        <f>J16/SUM(J14:J17)*100</f>
        <v>43.141057146686926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0.23880696715151717</v>
      </c>
      <c r="J26" s="186">
        <f>J17/SUM(J14:J17)*100</f>
        <v>0.28327599302980205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55.229647911765845</v>
      </c>
      <c r="C29" s="189">
        <f t="shared" si="4"/>
        <v>51.584711903851321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13.17882071651691</v>
      </c>
      <c r="C30" s="192">
        <f t="shared" si="4"/>
        <v>14.57202607146054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31.591531371717252</v>
      </c>
      <c r="C31" s="195">
        <f t="shared" si="4"/>
        <v>33.843262024688144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27.84439137622952</v>
      </c>
      <c r="J32" s="189">
        <f>J23</f>
        <v>24.734372905589563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26.67791119052788</v>
      </c>
      <c r="J33" s="192">
        <f t="shared" si="5"/>
        <v>31.841293954693711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45.238890466091078</v>
      </c>
      <c r="J34" s="192">
        <f t="shared" si="6"/>
        <v>43.141057146686926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0.23880696715151717</v>
      </c>
      <c r="J35" s="195">
        <f t="shared" si="7"/>
        <v>0.28327599302980205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2388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175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270085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76.459999999999994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156.6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10</v>
      </c>
      <c r="C5" s="655">
        <v>14</v>
      </c>
      <c r="E5" s="28"/>
      <c r="J5" s="654" t="s">
        <v>542</v>
      </c>
      <c r="K5" s="669">
        <f>IF(ISBLANK(B5),"",B5)</f>
        <v>10</v>
      </c>
      <c r="L5" s="618">
        <f>IF(ISBLANK(C5),"",C5)</f>
        <v>14</v>
      </c>
      <c r="N5" s="28"/>
    </row>
    <row r="6" spans="1:15" x14ac:dyDescent="0.25">
      <c r="A6" s="656" t="s">
        <v>543</v>
      </c>
      <c r="B6" s="657">
        <v>23</v>
      </c>
      <c r="C6" s="657">
        <v>25</v>
      </c>
      <c r="E6" s="44"/>
      <c r="J6" s="656" t="s">
        <v>543</v>
      </c>
      <c r="K6" s="670">
        <f t="shared" ref="K6:K10" si="0">IF(ISBLANK(B6),"",B6)</f>
        <v>23</v>
      </c>
      <c r="L6" s="619">
        <f t="shared" ref="L6:L10" si="1">IF(ISBLANK(C6),"",C6)</f>
        <v>25</v>
      </c>
      <c r="N6" s="44"/>
    </row>
    <row r="7" spans="1:15" x14ac:dyDescent="0.25">
      <c r="A7" s="656" t="s">
        <v>641</v>
      </c>
      <c r="B7" s="657">
        <v>121</v>
      </c>
      <c r="C7" s="657">
        <v>108</v>
      </c>
      <c r="E7" s="44"/>
      <c r="J7" s="656" t="s">
        <v>641</v>
      </c>
      <c r="K7" s="670">
        <f t="shared" si="0"/>
        <v>121</v>
      </c>
      <c r="L7" s="619">
        <f t="shared" si="1"/>
        <v>108</v>
      </c>
      <c r="N7" s="44"/>
    </row>
    <row r="8" spans="1:15" x14ac:dyDescent="0.25">
      <c r="A8" s="650" t="s">
        <v>642</v>
      </c>
      <c r="B8" s="651">
        <v>145</v>
      </c>
      <c r="C8" s="651">
        <v>116</v>
      </c>
      <c r="E8" s="21"/>
      <c r="J8" s="650" t="s">
        <v>642</v>
      </c>
      <c r="K8" s="670">
        <f t="shared" si="0"/>
        <v>145</v>
      </c>
      <c r="L8" s="619">
        <f t="shared" si="1"/>
        <v>116</v>
      </c>
      <c r="N8" s="21"/>
    </row>
    <row r="9" spans="1:15" x14ac:dyDescent="0.25">
      <c r="A9" s="650" t="s">
        <v>643</v>
      </c>
      <c r="B9" s="651">
        <v>273</v>
      </c>
      <c r="C9" s="651">
        <v>162</v>
      </c>
      <c r="E9" s="21"/>
      <c r="J9" s="650" t="s">
        <v>643</v>
      </c>
      <c r="K9" s="670">
        <f t="shared" si="0"/>
        <v>273</v>
      </c>
      <c r="L9" s="619">
        <f t="shared" si="1"/>
        <v>162</v>
      </c>
      <c r="N9" s="21"/>
    </row>
    <row r="10" spans="1:15" x14ac:dyDescent="0.25">
      <c r="A10" s="652" t="s">
        <v>365</v>
      </c>
      <c r="B10" s="653">
        <v>2566</v>
      </c>
      <c r="C10" s="653">
        <v>237</v>
      </c>
      <c r="J10" s="652" t="s">
        <v>365</v>
      </c>
      <c r="K10" s="671">
        <f t="shared" si="0"/>
        <v>2566</v>
      </c>
      <c r="L10" s="620">
        <f t="shared" si="1"/>
        <v>237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2.2999999999999998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2.2999999999999998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0.51</v>
      </c>
      <c r="C16" s="197"/>
      <c r="D16" s="253"/>
      <c r="E16" s="254"/>
      <c r="F16" s="253"/>
      <c r="G16" s="253"/>
      <c r="J16" s="675" t="s">
        <v>489</v>
      </c>
      <c r="K16" s="676">
        <f>B16</f>
        <v>0.51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1.06</v>
      </c>
      <c r="C18" s="197"/>
      <c r="D18" s="255"/>
      <c r="E18" s="256"/>
      <c r="F18" s="253"/>
      <c r="G18" s="253"/>
      <c r="J18" s="678" t="s">
        <v>501</v>
      </c>
      <c r="K18" s="674">
        <f>B18</f>
        <v>1.06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2.1</v>
      </c>
      <c r="C19" s="198"/>
      <c r="D19" s="255"/>
      <c r="E19" s="256"/>
      <c r="F19" s="253"/>
      <c r="G19" s="253"/>
      <c r="J19" s="672" t="s">
        <v>502</v>
      </c>
      <c r="K19" s="676">
        <f>B19</f>
        <v>2.1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1.43</v>
      </c>
      <c r="C21" s="253"/>
      <c r="D21" s="253"/>
      <c r="E21" s="253"/>
      <c r="F21" s="253"/>
      <c r="G21" s="253"/>
      <c r="J21" s="661" t="s">
        <v>498</v>
      </c>
      <c r="K21" s="679">
        <f>B21</f>
        <v>1.43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5</v>
      </c>
      <c r="C32" s="655">
        <v>5</v>
      </c>
      <c r="E32" s="28"/>
      <c r="J32" s="654" t="s">
        <v>542</v>
      </c>
      <c r="K32" s="669">
        <f>IF(ISBLANK(B32),"",B32)</f>
        <v>5</v>
      </c>
      <c r="L32" s="618">
        <f>IF(ISBLANK(C32),"",C32)</f>
        <v>5</v>
      </c>
      <c r="N32" s="28"/>
    </row>
    <row r="33" spans="1:15" x14ac:dyDescent="0.25">
      <c r="A33" s="656" t="s">
        <v>543</v>
      </c>
      <c r="B33" s="657">
        <v>7</v>
      </c>
      <c r="C33" s="657">
        <v>3</v>
      </c>
      <c r="E33" s="44"/>
      <c r="J33" s="656" t="s">
        <v>543</v>
      </c>
      <c r="K33" s="670">
        <f t="shared" ref="K33:K37" si="2">IF(ISBLANK(B33),"",B33)</f>
        <v>7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45</v>
      </c>
      <c r="C34" s="657">
        <v>43</v>
      </c>
      <c r="E34" s="44"/>
      <c r="J34" s="656" t="s">
        <v>641</v>
      </c>
      <c r="K34" s="670">
        <f t="shared" si="2"/>
        <v>45</v>
      </c>
      <c r="L34" s="619">
        <f t="shared" si="3"/>
        <v>43</v>
      </c>
      <c r="N34" s="44"/>
    </row>
    <row r="35" spans="1:15" x14ac:dyDescent="0.25">
      <c r="A35" s="650" t="s">
        <v>642</v>
      </c>
      <c r="B35" s="651">
        <v>74</v>
      </c>
      <c r="C35" s="651">
        <v>77</v>
      </c>
      <c r="E35" s="21"/>
      <c r="J35" s="650" t="s">
        <v>642</v>
      </c>
      <c r="K35" s="670">
        <f t="shared" si="2"/>
        <v>74</v>
      </c>
      <c r="L35" s="619">
        <f t="shared" si="3"/>
        <v>77</v>
      </c>
      <c r="N35" s="21"/>
    </row>
    <row r="36" spans="1:15" x14ac:dyDescent="0.25">
      <c r="A36" s="650" t="s">
        <v>643</v>
      </c>
      <c r="B36" s="651">
        <v>86</v>
      </c>
      <c r="C36" s="651">
        <v>76</v>
      </c>
      <c r="E36" s="21"/>
      <c r="J36" s="650" t="s">
        <v>643</v>
      </c>
      <c r="K36" s="670">
        <f t="shared" si="2"/>
        <v>86</v>
      </c>
      <c r="L36" s="619">
        <f t="shared" si="3"/>
        <v>76</v>
      </c>
      <c r="N36" s="21"/>
    </row>
    <row r="37" spans="1:15" x14ac:dyDescent="0.25">
      <c r="A37" s="652" t="s">
        <v>365</v>
      </c>
      <c r="B37" s="653">
        <v>412</v>
      </c>
      <c r="C37" s="653">
        <v>78</v>
      </c>
      <c r="J37" s="652" t="s">
        <v>365</v>
      </c>
      <c r="K37" s="671">
        <f t="shared" si="2"/>
        <v>412</v>
      </c>
      <c r="L37" s="620">
        <f t="shared" si="3"/>
        <v>78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</v>
      </c>
      <c r="C42" s="197"/>
      <c r="D42" s="253"/>
      <c r="E42" s="211"/>
      <c r="F42" s="253"/>
      <c r="G42" s="253"/>
      <c r="J42" s="673" t="s">
        <v>488</v>
      </c>
      <c r="K42" s="674">
        <f>B42</f>
        <v>0.5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0.24</v>
      </c>
      <c r="C43" s="197"/>
      <c r="D43" s="253"/>
      <c r="E43" s="254"/>
      <c r="F43" s="253"/>
      <c r="G43" s="253"/>
      <c r="J43" s="675" t="s">
        <v>489</v>
      </c>
      <c r="K43" s="676">
        <f>B43</f>
        <v>0.24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0.31</v>
      </c>
      <c r="C45" s="197"/>
      <c r="D45" s="255"/>
      <c r="E45" s="256"/>
      <c r="F45" s="253"/>
      <c r="G45" s="253"/>
      <c r="J45" s="678" t="s">
        <v>501</v>
      </c>
      <c r="K45" s="674">
        <f>B45</f>
        <v>0.31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</v>
      </c>
      <c r="C46" s="198"/>
      <c r="D46" s="255"/>
      <c r="E46" s="256"/>
      <c r="F46" s="253"/>
      <c r="G46" s="253"/>
      <c r="J46" s="672" t="s">
        <v>502</v>
      </c>
      <c r="K46" s="676">
        <f>B46</f>
        <v>0.5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0.37</v>
      </c>
      <c r="C48" s="253"/>
      <c r="D48" s="253"/>
      <c r="E48" s="253"/>
      <c r="F48" s="253"/>
      <c r="G48" s="253"/>
      <c r="J48" s="661" t="s">
        <v>498</v>
      </c>
      <c r="K48" s="679">
        <f>B48</f>
        <v>0.37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164812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9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192940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4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151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22885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71015</v>
      </c>
      <c r="D4" s="643">
        <v>8</v>
      </c>
      <c r="E4" s="643">
        <v>56810</v>
      </c>
      <c r="F4" s="643">
        <v>4</v>
      </c>
      <c r="G4" s="643">
        <v>123</v>
      </c>
      <c r="H4" s="643">
        <v>15932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156069</v>
      </c>
      <c r="D5" s="602">
        <v>8</v>
      </c>
      <c r="E5" s="602">
        <v>82144</v>
      </c>
      <c r="F5" s="602">
        <v>4</v>
      </c>
      <c r="G5" s="602">
        <v>161</v>
      </c>
      <c r="H5" s="602">
        <v>18715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164812</v>
      </c>
      <c r="D6" s="617">
        <v>9</v>
      </c>
      <c r="E6" s="617">
        <v>192940</v>
      </c>
      <c r="F6" s="617">
        <v>4</v>
      </c>
      <c r="G6" s="617">
        <v>151</v>
      </c>
      <c r="H6" s="617">
        <v>22885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1044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96.9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14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5.2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99.2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89.3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14217871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52642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2.9</v>
      </c>
      <c r="D4" s="600">
        <v>74.599999999999994</v>
      </c>
      <c r="E4" s="600">
        <v>0.56999999999999995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9</v>
      </c>
      <c r="C5" s="602">
        <v>3.8</v>
      </c>
      <c r="D5" s="751">
        <v>72.400000000000006</v>
      </c>
      <c r="E5" s="751">
        <v>0.55000000000000004</v>
      </c>
      <c r="G5" s="647" t="s">
        <v>446</v>
      </c>
      <c r="H5" s="648">
        <f>IF(ISBLANK(B4),"",B4)</f>
        <v>7</v>
      </c>
      <c r="I5" s="648">
        <f>IF(ISBLANK(B5),"",B5)</f>
        <v>9</v>
      </c>
      <c r="J5" s="649">
        <f>IF(ISBLANK(B6),"",B6)</f>
        <v>9</v>
      </c>
      <c r="K5" s="569"/>
    </row>
    <row r="6" spans="1:11" x14ac:dyDescent="0.25">
      <c r="A6" s="218">
        <v>2022</v>
      </c>
      <c r="B6" s="601">
        <v>9</v>
      </c>
      <c r="C6" s="602">
        <v>3.7</v>
      </c>
      <c r="D6" s="959">
        <v>96.9</v>
      </c>
      <c r="E6" s="959">
        <v>0.62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2.9</v>
      </c>
      <c r="I9" s="648">
        <f>IF(ISBLANK(C5),"",C5)</f>
        <v>3.8</v>
      </c>
      <c r="J9" s="649">
        <f>IF(ISBLANK(C6),"",C6)</f>
        <v>3.7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1042</v>
      </c>
      <c r="C4" s="643">
        <v>3.7</v>
      </c>
      <c r="D4" s="643">
        <v>1</v>
      </c>
      <c r="E4" s="643">
        <v>0.21</v>
      </c>
      <c r="F4" s="643">
        <v>0.6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1034</v>
      </c>
      <c r="C5" s="602">
        <v>3.7</v>
      </c>
      <c r="D5" s="602">
        <v>1.1000000000000001</v>
      </c>
      <c r="E5" s="602">
        <v>0.24</v>
      </c>
      <c r="F5" s="602">
        <v>0.7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1044</v>
      </c>
      <c r="C6" s="602">
        <v>3.9</v>
      </c>
      <c r="D6" s="602">
        <v>1</v>
      </c>
      <c r="E6" s="602">
        <v>0.21</v>
      </c>
      <c r="F6" s="602">
        <v>0.8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97.2</v>
      </c>
      <c r="C5" s="602">
        <v>97</v>
      </c>
      <c r="D5" s="602">
        <v>8</v>
      </c>
      <c r="E5" s="602">
        <v>2.9</v>
      </c>
      <c r="F5" s="253"/>
      <c r="G5" s="253"/>
      <c r="H5" s="253"/>
    </row>
    <row r="6" spans="1:8" x14ac:dyDescent="0.25">
      <c r="A6" s="360">
        <v>2021</v>
      </c>
      <c r="B6" s="602">
        <v>89.3</v>
      </c>
      <c r="C6" s="602">
        <v>87.7</v>
      </c>
      <c r="D6" s="602">
        <v>5</v>
      </c>
      <c r="E6" s="602">
        <v>1.8</v>
      </c>
      <c r="F6" s="253"/>
      <c r="G6" s="253"/>
      <c r="H6" s="253"/>
    </row>
    <row r="7" spans="1:8" x14ac:dyDescent="0.25">
      <c r="A7" s="481">
        <v>2022</v>
      </c>
      <c r="B7" s="1067">
        <v>99.2</v>
      </c>
      <c r="C7" s="1067">
        <v>89.3</v>
      </c>
      <c r="D7" s="1067">
        <v>14</v>
      </c>
      <c r="E7" s="1067">
        <v>5.2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1.8</v>
      </c>
    </row>
    <row r="17" spans="1:2" x14ac:dyDescent="0.25">
      <c r="A17" s="633">
        <f t="shared" si="0"/>
        <v>2022</v>
      </c>
      <c r="B17" s="627">
        <f t="shared" si="1"/>
        <v>5.2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25709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415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4343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1005613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3723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26836</v>
      </c>
      <c r="C5" s="1034">
        <v>12458</v>
      </c>
      <c r="D5" s="600">
        <v>14378</v>
      </c>
      <c r="G5" s="871" t="s">
        <v>126</v>
      </c>
      <c r="H5" s="637">
        <f>IF(ISBLANK(D7),"",D7)</f>
        <v>13885</v>
      </c>
    </row>
    <row r="6" spans="1:17" x14ac:dyDescent="0.25">
      <c r="A6" s="641">
        <v>2021</v>
      </c>
      <c r="B6" s="1034">
        <v>24990</v>
      </c>
      <c r="C6" s="1034">
        <v>11541</v>
      </c>
      <c r="D6" s="602">
        <v>13449</v>
      </c>
      <c r="G6" s="635" t="s">
        <v>127</v>
      </c>
      <c r="H6" s="623">
        <f>IF(ISBLANK(C7),"",C7)</f>
        <v>11824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25709</v>
      </c>
      <c r="C7" s="1034">
        <v>11824</v>
      </c>
      <c r="D7" s="617">
        <v>13885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13885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11824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158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231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8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150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5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17004</v>
      </c>
      <c r="C6" s="55">
        <v>8724</v>
      </c>
      <c r="D6" s="55">
        <v>8280</v>
      </c>
      <c r="E6" s="70">
        <v>20864</v>
      </c>
      <c r="F6" s="55">
        <v>10746</v>
      </c>
      <c r="G6" s="110">
        <v>10118</v>
      </c>
      <c r="H6" s="55">
        <v>11477</v>
      </c>
      <c r="I6" s="55">
        <v>5820</v>
      </c>
      <c r="J6" s="55">
        <v>5657</v>
      </c>
      <c r="K6" s="70">
        <v>46516</v>
      </c>
      <c r="L6" s="55">
        <v>23852</v>
      </c>
      <c r="M6" s="110">
        <v>22664</v>
      </c>
      <c r="N6" s="70">
        <v>44561</v>
      </c>
      <c r="O6" s="55">
        <v>22739</v>
      </c>
      <c r="P6" s="110">
        <v>21822</v>
      </c>
      <c r="Q6" s="70">
        <v>179345</v>
      </c>
      <c r="R6" s="55">
        <v>89638</v>
      </c>
      <c r="S6" s="110">
        <v>89707</v>
      </c>
      <c r="T6" s="70">
        <v>278917</v>
      </c>
      <c r="U6" s="55">
        <v>136431</v>
      </c>
      <c r="V6" s="160">
        <v>142486</v>
      </c>
    </row>
    <row r="7" spans="1:22" x14ac:dyDescent="0.25">
      <c r="A7" s="286">
        <v>2021</v>
      </c>
      <c r="B7" s="167">
        <v>16579</v>
      </c>
      <c r="C7" s="94">
        <v>8498</v>
      </c>
      <c r="D7" s="94">
        <v>8081</v>
      </c>
      <c r="E7" s="167">
        <v>20584</v>
      </c>
      <c r="F7" s="94">
        <v>10636</v>
      </c>
      <c r="G7" s="169">
        <v>9948</v>
      </c>
      <c r="H7" s="94">
        <v>11467</v>
      </c>
      <c r="I7" s="94">
        <v>5815</v>
      </c>
      <c r="J7" s="94">
        <v>5652</v>
      </c>
      <c r="K7" s="167">
        <v>45760</v>
      </c>
      <c r="L7" s="94">
        <v>23472</v>
      </c>
      <c r="M7" s="169">
        <v>22288</v>
      </c>
      <c r="N7" s="167">
        <v>43854</v>
      </c>
      <c r="O7" s="94">
        <v>22369</v>
      </c>
      <c r="P7" s="169">
        <v>21485</v>
      </c>
      <c r="Q7" s="167">
        <v>176618</v>
      </c>
      <c r="R7" s="94">
        <v>88337</v>
      </c>
      <c r="S7" s="169">
        <v>88281</v>
      </c>
      <c r="T7" s="212">
        <v>275944</v>
      </c>
      <c r="U7" s="58">
        <v>134903</v>
      </c>
      <c r="V7" s="160">
        <v>141041</v>
      </c>
    </row>
    <row r="8" spans="1:22" x14ac:dyDescent="0.25">
      <c r="A8" s="219">
        <v>2022</v>
      </c>
      <c r="B8" s="72">
        <v>17421</v>
      </c>
      <c r="C8" s="61">
        <v>8924</v>
      </c>
      <c r="D8" s="61">
        <v>8497</v>
      </c>
      <c r="E8" s="72">
        <v>20722</v>
      </c>
      <c r="F8" s="61">
        <v>10618</v>
      </c>
      <c r="G8" s="111">
        <v>10104</v>
      </c>
      <c r="H8" s="61">
        <v>11292</v>
      </c>
      <c r="I8" s="61">
        <v>5680</v>
      </c>
      <c r="J8" s="61">
        <v>5612</v>
      </c>
      <c r="K8" s="72">
        <v>46581</v>
      </c>
      <c r="L8" s="61">
        <v>23787</v>
      </c>
      <c r="M8" s="111">
        <v>22794</v>
      </c>
      <c r="N8" s="72">
        <v>41916</v>
      </c>
      <c r="O8" s="61">
        <v>21286</v>
      </c>
      <c r="P8" s="111">
        <v>20630</v>
      </c>
      <c r="Q8" s="72">
        <v>170111</v>
      </c>
      <c r="R8" s="61">
        <v>84684</v>
      </c>
      <c r="S8" s="111">
        <v>85427</v>
      </c>
      <c r="T8" s="72">
        <v>270085</v>
      </c>
      <c r="U8" s="61">
        <v>131599</v>
      </c>
      <c r="V8" s="111">
        <v>138486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17421</v>
      </c>
      <c r="C15" s="172">
        <f>E8</f>
        <v>20722</v>
      </c>
      <c r="D15" s="172">
        <f>H8</f>
        <v>11292</v>
      </c>
      <c r="E15" s="172">
        <f>K8</f>
        <v>46581</v>
      </c>
      <c r="F15" s="172">
        <f>N8</f>
        <v>41916</v>
      </c>
      <c r="G15" s="172">
        <f>Q8</f>
        <v>170111</v>
      </c>
      <c r="H15" s="334">
        <f>T8</f>
        <v>270085</v>
      </c>
      <c r="M15" s="172">
        <f>K8</f>
        <v>46581</v>
      </c>
      <c r="N15" s="172">
        <f>H15-E15-O15</f>
        <v>161673</v>
      </c>
      <c r="O15" s="172">
        <f>H15-(B15+C15+G15)</f>
        <v>61831</v>
      </c>
      <c r="P15" s="29"/>
      <c r="Q15" s="100">
        <f>M15/H15*100</f>
        <v>17.246792676379659</v>
      </c>
      <c r="R15" s="100">
        <f>N15/H15*100</f>
        <v>59.860044060203265</v>
      </c>
      <c r="S15" s="100">
        <f>O15/H15*100</f>
        <v>22.893163263417073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17.246792676379659</v>
      </c>
      <c r="R18" s="100">
        <f>N15/H15*100</f>
        <v>59.860044060203265</v>
      </c>
      <c r="S18" s="100">
        <f>O15/H15*100</f>
        <v>22.893163263417073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5.6</v>
      </c>
      <c r="C23" s="361"/>
      <c r="D23" s="361"/>
      <c r="E23" s="167">
        <v>5.6</v>
      </c>
      <c r="F23" s="361"/>
      <c r="G23" s="362"/>
      <c r="H23" s="167">
        <v>4.1900000000000004</v>
      </c>
      <c r="I23" s="94">
        <v>3.69</v>
      </c>
      <c r="J23" s="169">
        <v>4.6900000000000004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</v>
      </c>
      <c r="C24" s="361"/>
      <c r="D24" s="361"/>
      <c r="E24" s="167">
        <v>7.4</v>
      </c>
      <c r="F24" s="361"/>
      <c r="G24" s="362"/>
      <c r="H24" s="167">
        <v>5.6</v>
      </c>
      <c r="I24" s="94">
        <v>7.94</v>
      </c>
      <c r="J24" s="169">
        <v>2.97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3.1</v>
      </c>
      <c r="C25" s="357"/>
      <c r="D25" s="357"/>
      <c r="E25" s="72">
        <v>8.8000000000000007</v>
      </c>
      <c r="F25" s="357"/>
      <c r="G25" s="461"/>
      <c r="H25" s="72">
        <v>2.66</v>
      </c>
      <c r="I25" s="61">
        <v>2.69</v>
      </c>
      <c r="J25" s="111">
        <v>2.63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4.6900000000000004</v>
      </c>
      <c r="C32" s="674">
        <f>IF(ISBLANK(I23),"",I23)</f>
        <v>3.69</v>
      </c>
      <c r="F32" s="700">
        <f>A23</f>
        <v>2020</v>
      </c>
      <c r="G32" s="674">
        <f>IF(ISBLANK(J23),"",J23)</f>
        <v>4.6900000000000004</v>
      </c>
      <c r="H32" s="674">
        <f>IF(ISBLANK(I23),"",I23)</f>
        <v>3.69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2.97</v>
      </c>
      <c r="C33" s="853">
        <f t="shared" ref="C33:C34" si="2">IF(ISBLANK(I24),"",I24)</f>
        <v>7.94</v>
      </c>
      <c r="F33" s="701">
        <f t="shared" ref="F33:F34" si="3">A24</f>
        <v>2021</v>
      </c>
      <c r="G33" s="853">
        <f t="shared" ref="G33:G34" si="4">IF(ISBLANK(J24),"",J24)</f>
        <v>2.97</v>
      </c>
      <c r="H33" s="853">
        <f t="shared" ref="H33:H34" si="5">IF(ISBLANK(I24),"",I24)</f>
        <v>7.94</v>
      </c>
    </row>
    <row r="34" spans="1:8" x14ac:dyDescent="0.25">
      <c r="A34" s="702">
        <f t="shared" si="0"/>
        <v>2022</v>
      </c>
      <c r="B34" s="676">
        <f t="shared" si="1"/>
        <v>2.63</v>
      </c>
      <c r="C34" s="676">
        <f t="shared" si="2"/>
        <v>2.69</v>
      </c>
      <c r="F34" s="702">
        <f t="shared" si="3"/>
        <v>2022</v>
      </c>
      <c r="G34" s="676">
        <f t="shared" si="4"/>
        <v>2.63</v>
      </c>
      <c r="H34" s="676">
        <f t="shared" si="5"/>
        <v>2.69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170</v>
      </c>
      <c r="C4" s="600">
        <v>8</v>
      </c>
      <c r="D4" s="600">
        <v>14</v>
      </c>
      <c r="E4" s="599">
        <v>10</v>
      </c>
      <c r="F4" s="600">
        <v>4.0999999999999996</v>
      </c>
      <c r="G4" s="600">
        <v>0.3</v>
      </c>
    </row>
    <row r="5" spans="1:10" x14ac:dyDescent="0.25">
      <c r="A5" s="286">
        <v>2022</v>
      </c>
      <c r="B5" s="751">
        <v>157</v>
      </c>
      <c r="C5" s="751">
        <v>6</v>
      </c>
      <c r="D5" s="751">
        <v>14</v>
      </c>
      <c r="E5" s="753">
        <v>10</v>
      </c>
      <c r="F5" s="751">
        <v>3.7</v>
      </c>
      <c r="G5" s="751">
        <v>0.3</v>
      </c>
    </row>
    <row r="6" spans="1:10" x14ac:dyDescent="0.25">
      <c r="A6" s="218">
        <v>2023</v>
      </c>
      <c r="B6" s="752">
        <v>150</v>
      </c>
      <c r="C6" s="752">
        <v>5</v>
      </c>
      <c r="D6" s="752">
        <v>8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170</v>
      </c>
      <c r="C11" s="80">
        <f>IF(ISBLANK(D4),"",D4)</f>
        <v>14</v>
      </c>
      <c r="E11" s="103">
        <f>A4</f>
        <v>2021</v>
      </c>
      <c r="F11" s="80">
        <f>IF(ISBLANK(B4),"",B4)</f>
        <v>170</v>
      </c>
      <c r="G11" s="80">
        <f>IF(ISBLANK(D4),"",D4)</f>
        <v>14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157</v>
      </c>
      <c r="C12" s="80">
        <f>IF(ISBLANK(D5),"",D5)</f>
        <v>14</v>
      </c>
      <c r="E12" s="103">
        <f t="shared" ref="E12:E13" si="1">A5</f>
        <v>2022</v>
      </c>
      <c r="F12" s="80">
        <f t="shared" ref="F12:F13" si="2">IF(ISBLANK(B5),"",B5)</f>
        <v>157</v>
      </c>
      <c r="G12" s="80">
        <f t="shared" ref="G12:G13" si="3">IF(ISBLANK(D5),"",D5)</f>
        <v>14</v>
      </c>
    </row>
    <row r="13" spans="1:10" x14ac:dyDescent="0.25">
      <c r="A13" s="155">
        <f t="shared" si="0"/>
        <v>2023</v>
      </c>
      <c r="B13" s="83">
        <f>IF(ISBLANK(B6),"",B6)</f>
        <v>150</v>
      </c>
      <c r="C13" s="83">
        <f>IF(ISBLANK(D6),"",D6)</f>
        <v>8</v>
      </c>
      <c r="D13" s="253"/>
      <c r="E13" s="155">
        <f t="shared" si="1"/>
        <v>2023</v>
      </c>
      <c r="F13" s="83">
        <f t="shared" si="2"/>
        <v>150</v>
      </c>
      <c r="G13" s="83">
        <f t="shared" si="3"/>
        <v>8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8</v>
      </c>
      <c r="C18" s="80">
        <f>IF(ISBLANK(E4),"",E4)</f>
        <v>10</v>
      </c>
      <c r="E18" s="603">
        <f>A4</f>
        <v>2021</v>
      </c>
      <c r="F18" s="100">
        <f>IF(ISBLANK(C4),"",C4)</f>
        <v>8</v>
      </c>
      <c r="G18" s="100">
        <f>IF(ISBLANK(E4),"",E4)</f>
        <v>10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6</v>
      </c>
      <c r="C19" s="80">
        <f>IF(ISBLANK(E5),"",E5)</f>
        <v>10</v>
      </c>
      <c r="E19" s="103">
        <f t="shared" ref="E19:E20" si="5">A5</f>
        <v>2022</v>
      </c>
      <c r="F19" s="104">
        <f>IF(ISBLANK(C5),"",C5)</f>
        <v>6</v>
      </c>
      <c r="G19" s="104">
        <f t="shared" ref="G19:G20" si="6">IF(ISBLANK(E5),"",E5)</f>
        <v>10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5</v>
      </c>
      <c r="C20" s="83">
        <f>IF(ISBLANK(E6),"",E6)</f>
        <v>4</v>
      </c>
      <c r="E20" s="155">
        <f t="shared" si="5"/>
        <v>2023</v>
      </c>
      <c r="F20" s="83">
        <f>IF(ISBLANK(C6),"",C6)</f>
        <v>5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4293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3205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1727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1461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4547</v>
      </c>
    </row>
    <row r="17" spans="2:3" x14ac:dyDescent="0.25">
      <c r="B17" s="253">
        <v>2022</v>
      </c>
      <c r="C17" s="1100">
        <v>3638</v>
      </c>
    </row>
    <row r="18" spans="2:3" x14ac:dyDescent="0.25">
      <c r="B18" s="253">
        <v>2023</v>
      </c>
      <c r="C18" s="1100">
        <v>3205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4547</v>
      </c>
    </row>
    <row r="22" spans="2:3" x14ac:dyDescent="0.25">
      <c r="B22" s="636">
        <f>B17</f>
        <v>2022</v>
      </c>
      <c r="C22" s="636">
        <f t="shared" ref="C22:C23" si="0">IF(ISBLANK(C17),"",C17)</f>
        <v>3638</v>
      </c>
    </row>
    <row r="23" spans="2:3" x14ac:dyDescent="0.25">
      <c r="B23" s="636">
        <f>B18</f>
        <v>2023</v>
      </c>
      <c r="C23" s="636">
        <f t="shared" si="0"/>
        <v>3205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204</v>
      </c>
      <c r="C5" s="55">
        <v>245</v>
      </c>
      <c r="D5" s="55">
        <v>174</v>
      </c>
      <c r="E5" s="269">
        <f>SUM(B5:D5)</f>
        <v>623</v>
      </c>
      <c r="F5" s="71">
        <v>6009</v>
      </c>
      <c r="G5" s="70">
        <v>0.4</v>
      </c>
      <c r="H5" s="55">
        <v>0.1</v>
      </c>
      <c r="I5" s="110">
        <v>0.3</v>
      </c>
      <c r="J5" s="71">
        <v>2.2000000000000002</v>
      </c>
    </row>
    <row r="6" spans="1:10" x14ac:dyDescent="0.25">
      <c r="A6" s="286">
        <v>2022</v>
      </c>
      <c r="B6" s="757">
        <v>266</v>
      </c>
      <c r="C6" s="758">
        <v>250</v>
      </c>
      <c r="D6" s="758">
        <v>154</v>
      </c>
      <c r="E6" s="270">
        <f>SUM(B6:D6)</f>
        <v>670</v>
      </c>
      <c r="F6" s="214">
        <v>5246</v>
      </c>
      <c r="G6" s="457">
        <v>0.6</v>
      </c>
      <c r="H6" s="458">
        <v>0.2</v>
      </c>
      <c r="I6" s="763">
        <v>0.2</v>
      </c>
      <c r="J6" s="214">
        <v>1.9</v>
      </c>
    </row>
    <row r="7" spans="1:10" x14ac:dyDescent="0.25">
      <c r="A7" s="218">
        <v>2023</v>
      </c>
      <c r="B7" s="167">
        <v>274</v>
      </c>
      <c r="C7" s="94">
        <v>248</v>
      </c>
      <c r="D7" s="94">
        <v>145</v>
      </c>
      <c r="E7" s="447">
        <f>SUM(B7:D7)</f>
        <v>667</v>
      </c>
      <c r="F7" s="168">
        <v>4293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6009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5246</v>
      </c>
      <c r="C14" s="28"/>
      <c r="D14" s="28"/>
      <c r="F14" s="625" t="s">
        <v>1526</v>
      </c>
      <c r="G14" s="621">
        <f>IF(ISBLANK(B7),"",B7)</f>
        <v>274</v>
      </c>
      <c r="I14" s="625" t="s">
        <v>1529</v>
      </c>
      <c r="J14" s="621">
        <f>IF(ISBLANK(B7),"",B7)</f>
        <v>274</v>
      </c>
    </row>
    <row r="15" spans="1:10" x14ac:dyDescent="0.25">
      <c r="A15" s="624">
        <f t="shared" ref="A15" si="1">A7</f>
        <v>2023</v>
      </c>
      <c r="B15" s="623">
        <f t="shared" si="0"/>
        <v>4293</v>
      </c>
      <c r="C15" s="28"/>
      <c r="D15" s="28"/>
      <c r="F15" s="626" t="s">
        <v>1527</v>
      </c>
      <c r="G15" s="622">
        <f>IF(ISBLANK(C7),"",C7)</f>
        <v>248</v>
      </c>
      <c r="I15" s="626" t="s">
        <v>1538</v>
      </c>
      <c r="J15" s="622">
        <f>IF(ISBLANK(C7),"",C7)</f>
        <v>248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145</v>
      </c>
      <c r="I16" s="627" t="s">
        <v>1539</v>
      </c>
      <c r="J16" s="623">
        <f>IF(ISBLANK(D7),"",D7)</f>
        <v>145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108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930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404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405</v>
      </c>
      <c r="C6" s="759"/>
      <c r="D6" s="759"/>
      <c r="E6" s="457">
        <v>12.6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461</v>
      </c>
      <c r="C7" s="759"/>
      <c r="D7" s="759"/>
      <c r="E7" s="457">
        <v>14.5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404</v>
      </c>
      <c r="C8" s="760"/>
      <c r="D8" s="760"/>
      <c r="E8" s="601">
        <v>12.7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405</v>
      </c>
      <c r="C16" s="755"/>
      <c r="I16" s="700">
        <f>A6</f>
        <v>2020</v>
      </c>
      <c r="J16" s="674">
        <f>IF(ISBLANK(E6),"",E6)</f>
        <v>12.6</v>
      </c>
      <c r="K16" s="756"/>
    </row>
    <row r="17" spans="1:10" x14ac:dyDescent="0.25">
      <c r="A17" s="701">
        <f>A7</f>
        <v>2021</v>
      </c>
      <c r="B17" s="853">
        <f>IF(ISBLANK(B7),"",B7)</f>
        <v>461</v>
      </c>
      <c r="C17" s="755"/>
      <c r="I17" s="701">
        <f>A7</f>
        <v>2021</v>
      </c>
      <c r="J17" s="853">
        <f>IF(ISBLANK(E7),"",E7)</f>
        <v>14.5</v>
      </c>
    </row>
    <row r="18" spans="1:10" x14ac:dyDescent="0.25">
      <c r="A18" s="702">
        <f>A8</f>
        <v>2022</v>
      </c>
      <c r="B18" s="676">
        <f>IF(ISBLANK(B8),"",B8)</f>
        <v>404</v>
      </c>
      <c r="C18" s="755"/>
      <c r="I18" s="702">
        <f>A8</f>
        <v>2022</v>
      </c>
      <c r="J18" s="676">
        <f>IF(ISBLANK(E8),"",E8)</f>
        <v>12.7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137</v>
      </c>
      <c r="D5" s="449">
        <f>IF(ISBLANK(B5),"",A5)</f>
        <v>2021</v>
      </c>
      <c r="E5" s="618">
        <f>IF(ISBLANK(B5),"",B5)</f>
        <v>137</v>
      </c>
      <c r="K5" s="217">
        <v>2020</v>
      </c>
      <c r="L5" s="655">
        <v>3.8</v>
      </c>
    </row>
    <row r="6" spans="1:12" x14ac:dyDescent="0.25">
      <c r="A6" s="229">
        <v>2022</v>
      </c>
      <c r="B6" s="602">
        <v>129</v>
      </c>
      <c r="D6" s="450">
        <f>IF(ISBLANK(B6),"",A6)</f>
        <v>2022</v>
      </c>
      <c r="E6" s="619">
        <f>IF(ISBLANK(B6),"",B6)</f>
        <v>129</v>
      </c>
      <c r="K6" s="286">
        <v>2021</v>
      </c>
      <c r="L6" s="657">
        <v>3.7</v>
      </c>
    </row>
    <row r="7" spans="1:12" x14ac:dyDescent="0.25">
      <c r="A7" s="123">
        <v>2023</v>
      </c>
      <c r="B7" s="617">
        <v>128</v>
      </c>
      <c r="D7" s="379">
        <f>IF(ISBLANK(B7),"",A7)</f>
        <v>2023</v>
      </c>
      <c r="E7" s="620">
        <f>IF(ISBLANK(B7),"",B7)</f>
        <v>128</v>
      </c>
      <c r="K7" s="219">
        <v>2022</v>
      </c>
      <c r="L7" s="617">
        <v>3.4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192</v>
      </c>
      <c r="C4" s="643">
        <v>964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181</v>
      </c>
      <c r="C5" s="602">
        <v>941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108</v>
      </c>
      <c r="C6" s="602">
        <v>930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62</v>
      </c>
      <c r="C5" s="643">
        <v>4477</v>
      </c>
      <c r="D5" s="643">
        <v>433</v>
      </c>
      <c r="E5" s="869">
        <v>9.6</v>
      </c>
      <c r="F5" s="1039">
        <v>9.1</v>
      </c>
      <c r="G5" s="1039">
        <v>10.1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69</v>
      </c>
      <c r="C6" s="657">
        <v>3975</v>
      </c>
      <c r="D6" s="657">
        <v>362</v>
      </c>
      <c r="E6" s="657">
        <v>9.1</v>
      </c>
      <c r="F6" s="657">
        <v>8.6</v>
      </c>
      <c r="G6" s="657">
        <v>9.5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62</v>
      </c>
      <c r="C7" s="617">
        <v>4343</v>
      </c>
      <c r="D7" s="617">
        <v>415</v>
      </c>
      <c r="E7" s="617">
        <v>9.5</v>
      </c>
      <c r="F7" s="617">
        <v>9</v>
      </c>
      <c r="G7" s="617">
        <v>10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</v>
      </c>
      <c r="C4" s="655">
        <v>1132</v>
      </c>
      <c r="D4" s="655">
        <v>2.5</v>
      </c>
      <c r="E4" s="655">
        <v>1475</v>
      </c>
      <c r="F4" s="655">
        <v>0.5</v>
      </c>
      <c r="G4" s="655">
        <v>184</v>
      </c>
      <c r="H4" s="655">
        <v>18</v>
      </c>
      <c r="I4" s="655">
        <v>239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7.9</v>
      </c>
      <c r="C5" s="602">
        <v>1638</v>
      </c>
      <c r="D5" s="602">
        <v>3.5</v>
      </c>
      <c r="E5" s="602">
        <v>1447</v>
      </c>
      <c r="F5" s="602">
        <v>0.5</v>
      </c>
      <c r="G5" s="602">
        <v>171</v>
      </c>
      <c r="H5" s="602">
        <v>16</v>
      </c>
      <c r="I5" s="602">
        <v>240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1727</v>
      </c>
      <c r="D6" s="617"/>
      <c r="E6" s="617">
        <v>1461</v>
      </c>
      <c r="F6" s="617"/>
      <c r="G6" s="617">
        <v>158</v>
      </c>
      <c r="H6" s="617">
        <v>9</v>
      </c>
      <c r="I6" s="617">
        <v>231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662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2150</v>
      </c>
      <c r="C4" s="1006">
        <v>1083</v>
      </c>
      <c r="D4" s="1006">
        <v>1067</v>
      </c>
      <c r="E4" s="1005">
        <v>4720</v>
      </c>
      <c r="F4" s="1006">
        <v>2464</v>
      </c>
      <c r="G4" s="1006">
        <v>2256</v>
      </c>
      <c r="H4" s="1007">
        <v>7.7</v>
      </c>
      <c r="I4" s="1007">
        <v>16.899999999999999</v>
      </c>
      <c r="J4" s="1007">
        <v>-9.1999999999999993</v>
      </c>
      <c r="K4" s="70">
        <v>2855</v>
      </c>
      <c r="L4" s="55">
        <v>1235</v>
      </c>
      <c r="M4" s="110">
        <v>1620</v>
      </c>
      <c r="N4" s="55">
        <v>2940</v>
      </c>
      <c r="O4" s="55">
        <v>1293</v>
      </c>
      <c r="P4" s="110">
        <v>1647</v>
      </c>
    </row>
    <row r="5" spans="1:17" x14ac:dyDescent="0.25">
      <c r="A5" s="286">
        <v>2021</v>
      </c>
      <c r="B5" s="1008">
        <v>2144</v>
      </c>
      <c r="C5" s="1009">
        <v>1133</v>
      </c>
      <c r="D5" s="1009">
        <v>1011</v>
      </c>
      <c r="E5" s="1008">
        <v>5399</v>
      </c>
      <c r="F5" s="1009">
        <v>2770</v>
      </c>
      <c r="G5" s="1009">
        <v>2629</v>
      </c>
      <c r="H5" s="1010">
        <v>7.8</v>
      </c>
      <c r="I5" s="1010">
        <v>19.600000000000001</v>
      </c>
      <c r="J5" s="1010">
        <v>-11.8</v>
      </c>
      <c r="K5" s="212">
        <v>3737</v>
      </c>
      <c r="L5" s="58">
        <v>1644</v>
      </c>
      <c r="M5" s="160">
        <v>2093</v>
      </c>
      <c r="N5" s="58">
        <v>3773</v>
      </c>
      <c r="O5" s="58">
        <v>1625</v>
      </c>
      <c r="P5" s="160">
        <v>2148</v>
      </c>
    </row>
    <row r="6" spans="1:17" x14ac:dyDescent="0.25">
      <c r="A6" s="219">
        <v>2022</v>
      </c>
      <c r="B6" s="1011">
        <v>2257</v>
      </c>
      <c r="C6" s="1012">
        <v>1115</v>
      </c>
      <c r="D6" s="1012">
        <v>1142</v>
      </c>
      <c r="E6" s="1011">
        <v>4006</v>
      </c>
      <c r="F6" s="1012">
        <v>2088</v>
      </c>
      <c r="G6" s="1012">
        <v>1918</v>
      </c>
      <c r="H6" s="1013">
        <v>8.4</v>
      </c>
      <c r="I6" s="1013">
        <v>14.8</v>
      </c>
      <c r="J6" s="1013">
        <v>-6.5</v>
      </c>
      <c r="K6" s="1014">
        <v>4324</v>
      </c>
      <c r="L6" s="1015">
        <v>1855</v>
      </c>
      <c r="M6" s="1016">
        <v>2469</v>
      </c>
      <c r="N6" s="1015">
        <v>4229</v>
      </c>
      <c r="O6" s="1015">
        <v>1797</v>
      </c>
      <c r="P6" s="1016">
        <v>2432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1067</v>
      </c>
      <c r="C13" s="319">
        <f>IF(ISBLANK(C4),"",C4)</f>
        <v>1083</v>
      </c>
      <c r="D13" s="364"/>
      <c r="E13" s="322">
        <f>A4</f>
        <v>2020</v>
      </c>
      <c r="F13" s="319">
        <f>IF(ISBLANK(G4),"",G4)</f>
        <v>2256</v>
      </c>
      <c r="G13" s="319">
        <f>IF(ISBLANK(F4),"",F4)</f>
        <v>2464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1011</v>
      </c>
      <c r="C14" s="320">
        <f t="shared" ref="C14:C15" si="2">IF(ISBLANK(C5),"",C5)</f>
        <v>1133</v>
      </c>
      <c r="D14" s="364"/>
      <c r="E14" s="323">
        <f t="shared" ref="E14:E15" si="3">A5</f>
        <v>2021</v>
      </c>
      <c r="F14" s="320">
        <f t="shared" ref="F14:F15" si="4">IF(ISBLANK(G5),"",G5)</f>
        <v>2629</v>
      </c>
      <c r="G14" s="320">
        <f t="shared" ref="G14:G15" si="5">IF(ISBLANK(F5),"",F5)</f>
        <v>2770</v>
      </c>
      <c r="H14" s="389"/>
      <c r="I14" s="389"/>
      <c r="J14" s="48"/>
      <c r="K14" s="325" t="s">
        <v>536</v>
      </c>
      <c r="L14" s="328">
        <f>IF(ISBLANK(K4),"",K4)</f>
        <v>2855</v>
      </c>
      <c r="M14" s="328">
        <f>IF(ISBLANK(K5),"",K5)</f>
        <v>3737</v>
      </c>
      <c r="N14" s="328">
        <f>IF(ISBLANK(K6),"",K6)</f>
        <v>4324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1142</v>
      </c>
      <c r="C15" s="321">
        <f t="shared" si="2"/>
        <v>1115</v>
      </c>
      <c r="E15" s="324">
        <f t="shared" si="3"/>
        <v>2022</v>
      </c>
      <c r="F15" s="321">
        <f t="shared" si="4"/>
        <v>1918</v>
      </c>
      <c r="G15" s="321">
        <f t="shared" si="5"/>
        <v>2088</v>
      </c>
      <c r="H15" s="211"/>
      <c r="I15" s="211"/>
      <c r="J15" s="28"/>
      <c r="K15" s="326" t="s">
        <v>535</v>
      </c>
      <c r="L15" s="329">
        <f>IF(ISBLANK(N4),"",N4)</f>
        <v>2940</v>
      </c>
      <c r="M15" s="329">
        <f>IF(ISBLANK(N5),"",N5)</f>
        <v>3773</v>
      </c>
      <c r="N15" s="329">
        <f>IF(ISBLANK(N6),"",N6)</f>
        <v>4229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2855</v>
      </c>
      <c r="M19" s="328">
        <f>IF(ISBLANK(K5),"",K5)</f>
        <v>3737</v>
      </c>
      <c r="N19" s="328">
        <f>IF(ISBLANK(K6),"",K6)</f>
        <v>4324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2940</v>
      </c>
      <c r="M20" s="329">
        <f>IF(ISBLANK(N5),"",N5)</f>
        <v>3773</v>
      </c>
      <c r="N20" s="329">
        <f>IF(ISBLANK(N6),"",N6)</f>
        <v>4229</v>
      </c>
      <c r="O20" s="364"/>
    </row>
    <row r="21" spans="1:15" x14ac:dyDescent="0.25">
      <c r="A21" s="322">
        <f>A4</f>
        <v>2020</v>
      </c>
      <c r="B21" s="319">
        <f>IF(ISBLANK(D4),"",D4)</f>
        <v>1067</v>
      </c>
      <c r="C21" s="319">
        <f>IF(ISBLANK(C4),"",C4)</f>
        <v>1083</v>
      </c>
      <c r="E21" s="322">
        <f>A4</f>
        <v>2020</v>
      </c>
      <c r="F21" s="319">
        <f>IF(ISBLANK(G4),"",G4)</f>
        <v>2256</v>
      </c>
      <c r="G21" s="319">
        <f>IF(ISBLANK(F4),"",F4)</f>
        <v>2464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1011</v>
      </c>
      <c r="C22" s="320">
        <f t="shared" ref="C22:C23" si="8">IF(ISBLANK(C5),"",C5)</f>
        <v>1133</v>
      </c>
      <c r="E22" s="323">
        <f t="shared" ref="E22:E23" si="9">A5</f>
        <v>2021</v>
      </c>
      <c r="F22" s="320">
        <f t="shared" ref="F22:F23" si="10">IF(ISBLANK(G5),"",G5)</f>
        <v>2629</v>
      </c>
      <c r="G22" s="320">
        <f t="shared" ref="G22:G23" si="11">IF(ISBLANK(F5),"",F5)</f>
        <v>2770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1142</v>
      </c>
      <c r="C23" s="321">
        <f t="shared" si="8"/>
        <v>1115</v>
      </c>
      <c r="E23" s="324">
        <f t="shared" si="9"/>
        <v>2022</v>
      </c>
      <c r="F23" s="321">
        <f t="shared" si="10"/>
        <v>1918</v>
      </c>
      <c r="G23" s="321">
        <f t="shared" si="11"/>
        <v>2088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27</v>
      </c>
      <c r="C5" s="611"/>
      <c r="D5" s="611"/>
      <c r="E5" s="599">
        <v>176</v>
      </c>
      <c r="F5" s="616"/>
      <c r="G5" s="945"/>
      <c r="H5" s="599">
        <v>867</v>
      </c>
      <c r="I5" s="616">
        <v>263</v>
      </c>
      <c r="J5" s="616">
        <v>604</v>
      </c>
      <c r="K5" s="616"/>
      <c r="L5" s="945"/>
    </row>
    <row r="6" spans="1:12" x14ac:dyDescent="0.25">
      <c r="A6" s="286">
        <v>2021</v>
      </c>
      <c r="B6" s="601">
        <v>26</v>
      </c>
      <c r="C6" s="612"/>
      <c r="D6" s="612"/>
      <c r="E6" s="1034">
        <v>201</v>
      </c>
      <c r="F6" s="1028"/>
      <c r="G6" s="980"/>
      <c r="H6" s="1034">
        <v>1105</v>
      </c>
      <c r="I6" s="1028">
        <v>356</v>
      </c>
      <c r="J6" s="1028">
        <v>749</v>
      </c>
      <c r="K6" s="1028"/>
      <c r="L6" s="980"/>
    </row>
    <row r="7" spans="1:12" x14ac:dyDescent="0.25">
      <c r="A7" s="218">
        <v>2022</v>
      </c>
      <c r="B7" s="601">
        <v>10</v>
      </c>
      <c r="C7" s="612"/>
      <c r="D7" s="612"/>
      <c r="E7" s="1034">
        <v>130</v>
      </c>
      <c r="F7" s="1028"/>
      <c r="G7" s="980"/>
      <c r="H7" s="1034">
        <v>662</v>
      </c>
      <c r="I7" s="1028">
        <v>178</v>
      </c>
      <c r="J7" s="1028">
        <v>484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178</v>
      </c>
    </row>
    <row r="15" spans="1:12" ht="30" x14ac:dyDescent="0.25">
      <c r="A15" s="833" t="s">
        <v>1543</v>
      </c>
      <c r="B15" s="623">
        <f>IF(ISBLANK(J7),"",J7)</f>
        <v>484</v>
      </c>
    </row>
    <row r="17" spans="1:2" x14ac:dyDescent="0.25">
      <c r="A17" s="625" t="s">
        <v>1540</v>
      </c>
      <c r="B17" s="621">
        <f>IF(ISBLANK(I7),"",I7)</f>
        <v>178</v>
      </c>
    </row>
    <row r="18" spans="1:2" x14ac:dyDescent="0.25">
      <c r="A18" s="627" t="s">
        <v>1541</v>
      </c>
      <c r="B18" s="623">
        <f>IF(ISBLANK(J7),"",J7)</f>
        <v>484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52.7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63.5</v>
      </c>
      <c r="C6" s="614">
        <v>30.6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60.6</v>
      </c>
      <c r="C10" s="614">
        <v>33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59.8</v>
      </c>
      <c r="C12" s="644">
        <v>32.700000000000003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52.7</v>
      </c>
      <c r="C14" s="73">
        <v>38.799999999999997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1534.8889999999999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1673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86561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724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74277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71962.759999999995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4.5999999999999996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1529.799</v>
      </c>
      <c r="C5" s="611">
        <v>1275.9690000000001</v>
      </c>
      <c r="D5" s="751">
        <v>88647</v>
      </c>
      <c r="E5" s="751">
        <v>32</v>
      </c>
      <c r="G5" s="358">
        <v>2014</v>
      </c>
      <c r="H5" s="70">
        <v>68949.710000000006</v>
      </c>
      <c r="I5" s="55">
        <v>55993.62</v>
      </c>
      <c r="J5" s="55">
        <v>12956.09</v>
      </c>
      <c r="K5" s="71">
        <v>29</v>
      </c>
    </row>
    <row r="6" spans="1:12" x14ac:dyDescent="0.25">
      <c r="A6" s="286">
        <v>2021</v>
      </c>
      <c r="B6" s="601">
        <v>1560.143</v>
      </c>
      <c r="C6" s="612">
        <v>1308.0830000000001</v>
      </c>
      <c r="D6" s="959">
        <v>86953</v>
      </c>
      <c r="E6" s="959">
        <v>32</v>
      </c>
      <c r="G6" s="480">
        <v>2017</v>
      </c>
      <c r="H6" s="212">
        <v>70823.86</v>
      </c>
      <c r="I6" s="58">
        <v>56281.98</v>
      </c>
      <c r="J6" s="58">
        <v>14541.88</v>
      </c>
      <c r="K6" s="214">
        <v>30</v>
      </c>
    </row>
    <row r="7" spans="1:12" x14ac:dyDescent="0.25">
      <c r="A7" s="218">
        <v>2022</v>
      </c>
      <c r="B7" s="601">
        <v>1534.8889999999999</v>
      </c>
      <c r="C7" s="612">
        <v>1285.1289999999999</v>
      </c>
      <c r="D7" s="959">
        <v>85213</v>
      </c>
      <c r="E7" s="959">
        <v>32</v>
      </c>
      <c r="G7" s="482">
        <v>2020</v>
      </c>
      <c r="H7" s="72">
        <v>71962.759999999995</v>
      </c>
      <c r="I7" s="61">
        <v>56359.16</v>
      </c>
      <c r="J7" s="61">
        <v>15603.6</v>
      </c>
      <c r="K7" s="73">
        <v>30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1285.1289999999999</v>
      </c>
      <c r="D14" s="631">
        <f>A5</f>
        <v>2020</v>
      </c>
      <c r="E14" s="625">
        <f>IF(ISBLANK(D5),"",D5)</f>
        <v>88647</v>
      </c>
      <c r="F14" s="211"/>
      <c r="G14" s="634" t="s">
        <v>925</v>
      </c>
      <c r="H14" s="621">
        <f>IF(ISBLANK(J7),"",J7)</f>
        <v>15603.6</v>
      </c>
      <c r="I14" s="211"/>
      <c r="J14" s="211"/>
    </row>
    <row r="15" spans="1:12" x14ac:dyDescent="0.25">
      <c r="A15" s="870" t="s">
        <v>16</v>
      </c>
      <c r="B15" s="630">
        <f>IF(ISBLANK(B7),"",B7)</f>
        <v>1534.8889999999999</v>
      </c>
      <c r="D15" s="632">
        <f t="shared" ref="D15:D16" si="0">A6</f>
        <v>2021</v>
      </c>
      <c r="E15" s="626">
        <f>IF(ISBLANK(D6),"",D6)</f>
        <v>86953</v>
      </c>
      <c r="F15" s="211"/>
      <c r="G15" s="635" t="s">
        <v>926</v>
      </c>
      <c r="H15" s="623">
        <f>IF(ISBLANK(I7),"",I7)</f>
        <v>56359.16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85213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1285.1289999999999</v>
      </c>
      <c r="F19" s="253"/>
      <c r="G19" s="634" t="s">
        <v>529</v>
      </c>
      <c r="H19" s="621">
        <f>IF(ISBLANK(J7),"",J7)</f>
        <v>15603.6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1534.8889999999999</v>
      </c>
      <c r="F20" s="253"/>
      <c r="G20" s="635" t="s">
        <v>528</v>
      </c>
      <c r="H20" s="623">
        <f>IF(ISBLANK(I7),"",I7)</f>
        <v>56359.16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3.8</v>
      </c>
      <c r="C5" s="1092">
        <v>86561</v>
      </c>
      <c r="D5" s="1093">
        <v>1523</v>
      </c>
      <c r="E5" s="1092">
        <v>71559</v>
      </c>
      <c r="F5" s="1093">
        <v>660</v>
      </c>
    </row>
    <row r="6" spans="1:9" x14ac:dyDescent="0.25">
      <c r="A6" s="218">
        <v>2021</v>
      </c>
      <c r="B6" s="1092">
        <v>4</v>
      </c>
      <c r="C6" s="1092">
        <v>86561</v>
      </c>
      <c r="D6" s="1093">
        <v>1540</v>
      </c>
      <c r="E6" s="1092">
        <v>73324</v>
      </c>
      <c r="F6" s="1093">
        <v>660</v>
      </c>
    </row>
    <row r="7" spans="1:9" x14ac:dyDescent="0.25">
      <c r="A7" s="219">
        <v>2022</v>
      </c>
      <c r="B7" s="73">
        <v>4.5999999999999996</v>
      </c>
      <c r="C7" s="73">
        <v>86561</v>
      </c>
      <c r="D7" s="73">
        <v>1673</v>
      </c>
      <c r="E7" s="73">
        <v>74277</v>
      </c>
      <c r="F7" s="73">
        <v>724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92760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66788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25972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254364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176116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78248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46815</v>
      </c>
      <c r="C5" s="458">
        <v>39548</v>
      </c>
      <c r="D5" s="458">
        <v>7267</v>
      </c>
      <c r="E5" s="457">
        <v>120609</v>
      </c>
      <c r="F5" s="458">
        <v>101949</v>
      </c>
      <c r="G5" s="458">
        <v>18660</v>
      </c>
      <c r="H5" s="457">
        <v>2.6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69555</v>
      </c>
      <c r="C6" s="458">
        <v>56394</v>
      </c>
      <c r="D6" s="458">
        <v>13161</v>
      </c>
      <c r="E6" s="457">
        <v>186544</v>
      </c>
      <c r="F6" s="458">
        <v>148205</v>
      </c>
      <c r="G6" s="458">
        <v>38339</v>
      </c>
      <c r="H6" s="457">
        <v>2.6</v>
      </c>
      <c r="I6" s="763">
        <v>2.9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92760</v>
      </c>
      <c r="C7" s="612">
        <v>66788</v>
      </c>
      <c r="D7" s="612">
        <v>25972</v>
      </c>
      <c r="E7" s="601">
        <v>254364</v>
      </c>
      <c r="F7" s="612">
        <v>176116</v>
      </c>
      <c r="G7" s="612">
        <v>78248</v>
      </c>
      <c r="H7" s="947">
        <v>2.6</v>
      </c>
      <c r="I7" s="948">
        <v>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46815</v>
      </c>
      <c r="C14" s="674">
        <f t="shared" ref="C14:D14" si="0">IF(ISBLANK(C5),"",C5)</f>
        <v>39548</v>
      </c>
      <c r="D14" s="669">
        <f t="shared" si="0"/>
        <v>7267</v>
      </c>
      <c r="F14" s="884">
        <f>A5</f>
        <v>2020</v>
      </c>
      <c r="G14" s="674">
        <f>IF(ISBLANK(E5),"",E5)</f>
        <v>120609</v>
      </c>
      <c r="H14" s="674">
        <f t="shared" ref="H14:I16" si="1">IF(ISBLANK(F5),"",F5)</f>
        <v>101949</v>
      </c>
      <c r="I14" s="669">
        <f t="shared" si="1"/>
        <v>18660</v>
      </c>
      <c r="J14" s="756"/>
      <c r="K14" s="884">
        <f>A5</f>
        <v>2020</v>
      </c>
      <c r="L14" s="674">
        <f>IF(ISBLANK(H5),"",H5)</f>
        <v>2.6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69555</v>
      </c>
      <c r="C15" s="879">
        <f t="shared" si="3"/>
        <v>56394</v>
      </c>
      <c r="D15" s="886">
        <f t="shared" si="3"/>
        <v>13161</v>
      </c>
      <c r="F15" s="890">
        <f t="shared" ref="F15:F16" si="4">A6</f>
        <v>2021</v>
      </c>
      <c r="G15" s="853">
        <f t="shared" ref="G15:G16" si="5">IF(ISBLANK(E6),"",E6)</f>
        <v>186544</v>
      </c>
      <c r="H15" s="853">
        <f t="shared" si="1"/>
        <v>148205</v>
      </c>
      <c r="I15" s="670">
        <f t="shared" si="1"/>
        <v>38339</v>
      </c>
      <c r="J15" s="211"/>
      <c r="K15" s="890">
        <f t="shared" ref="K15:K16" si="6">A6</f>
        <v>2021</v>
      </c>
      <c r="L15" s="853">
        <f t="shared" ref="L15:M16" si="7">IF(ISBLANK(H6),"",H6)</f>
        <v>2.6</v>
      </c>
      <c r="M15" s="670">
        <f t="shared" si="7"/>
        <v>2.9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92760</v>
      </c>
      <c r="C16" s="888">
        <f t="shared" si="3"/>
        <v>66788</v>
      </c>
      <c r="D16" s="889">
        <f t="shared" si="3"/>
        <v>25972</v>
      </c>
      <c r="F16" s="891">
        <f t="shared" si="4"/>
        <v>2022</v>
      </c>
      <c r="G16" s="676">
        <f t="shared" si="5"/>
        <v>254364</v>
      </c>
      <c r="H16" s="676">
        <f t="shared" si="1"/>
        <v>176116</v>
      </c>
      <c r="I16" s="671">
        <f t="shared" si="1"/>
        <v>78248</v>
      </c>
      <c r="J16" s="211"/>
      <c r="K16" s="891">
        <f t="shared" si="6"/>
        <v>2022</v>
      </c>
      <c r="L16" s="676">
        <f t="shared" si="7"/>
        <v>2.6</v>
      </c>
      <c r="M16" s="671">
        <f t="shared" si="7"/>
        <v>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46815</v>
      </c>
      <c r="C22" s="674">
        <f t="shared" ref="C22:D22" si="8">IF(ISBLANK(C5),"",C5)</f>
        <v>39548</v>
      </c>
      <c r="D22" s="669">
        <f t="shared" si="8"/>
        <v>7267</v>
      </c>
      <c r="F22" s="884">
        <f>A5</f>
        <v>2020</v>
      </c>
      <c r="G22" s="674">
        <f>IF(ISBLANK(E5),"",E5)</f>
        <v>120609</v>
      </c>
      <c r="H22" s="674">
        <f t="shared" ref="H22:I24" si="9">IF(ISBLANK(F5),"",F5)</f>
        <v>101949</v>
      </c>
      <c r="I22" s="669">
        <f t="shared" si="9"/>
        <v>18660</v>
      </c>
      <c r="J22" s="756"/>
      <c r="K22" s="884">
        <f>A5</f>
        <v>2020</v>
      </c>
      <c r="L22" s="674">
        <f>IF(ISBLANK(H5),"",H5)</f>
        <v>2.6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69555</v>
      </c>
      <c r="C23" s="853">
        <f t="shared" si="11"/>
        <v>56394</v>
      </c>
      <c r="D23" s="670">
        <f t="shared" si="11"/>
        <v>13161</v>
      </c>
      <c r="F23" s="890">
        <f t="shared" ref="F23:F24" si="12">A6</f>
        <v>2021</v>
      </c>
      <c r="G23" s="853">
        <f t="shared" ref="G23:G24" si="13">IF(ISBLANK(E6),"",E6)</f>
        <v>186544</v>
      </c>
      <c r="H23" s="853">
        <f t="shared" si="9"/>
        <v>148205</v>
      </c>
      <c r="I23" s="670">
        <f t="shared" si="9"/>
        <v>38339</v>
      </c>
      <c r="J23" s="211"/>
      <c r="K23" s="890">
        <f t="shared" ref="K23:K24" si="14">A6</f>
        <v>2021</v>
      </c>
      <c r="L23" s="853">
        <f t="shared" ref="L23:M24" si="15">IF(ISBLANK(H6),"",H6)</f>
        <v>2.6</v>
      </c>
      <c r="M23" s="670">
        <f t="shared" si="15"/>
        <v>2.9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92760</v>
      </c>
      <c r="C24" s="676">
        <f t="shared" si="11"/>
        <v>66788</v>
      </c>
      <c r="D24" s="671">
        <f t="shared" si="11"/>
        <v>25972</v>
      </c>
      <c r="F24" s="891">
        <f t="shared" si="12"/>
        <v>2022</v>
      </c>
      <c r="G24" s="676">
        <f t="shared" si="13"/>
        <v>254364</v>
      </c>
      <c r="H24" s="676">
        <f t="shared" si="9"/>
        <v>176116</v>
      </c>
      <c r="I24" s="671">
        <f t="shared" si="9"/>
        <v>78248</v>
      </c>
      <c r="J24" s="211"/>
      <c r="K24" s="891">
        <f t="shared" si="14"/>
        <v>2022</v>
      </c>
      <c r="L24" s="676">
        <f t="shared" si="15"/>
        <v>2.6</v>
      </c>
      <c r="M24" s="671">
        <f t="shared" si="15"/>
        <v>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907</v>
      </c>
      <c r="C3" s="71">
        <v>202</v>
      </c>
      <c r="D3" s="71">
        <v>12.7</v>
      </c>
      <c r="F3" s="105" t="s">
        <v>537</v>
      </c>
      <c r="G3" s="97">
        <f>IF(ISBLANK(B3),"",B3)</f>
        <v>907</v>
      </c>
      <c r="H3" s="97">
        <f>IF(ISBLANK(B4),"",B4)</f>
        <v>1212</v>
      </c>
      <c r="I3" s="97">
        <f>IF(ISBLANK(B5),"",B5)</f>
        <v>1247</v>
      </c>
      <c r="J3" s="365"/>
    </row>
    <row r="4" spans="1:12" x14ac:dyDescent="0.25">
      <c r="A4" s="286">
        <v>2021</v>
      </c>
      <c r="B4" s="214">
        <v>1212</v>
      </c>
      <c r="C4" s="214">
        <v>258</v>
      </c>
      <c r="D4" s="214">
        <v>14.8</v>
      </c>
      <c r="F4" s="130" t="s">
        <v>538</v>
      </c>
      <c r="G4" s="98">
        <f>IF(ISBLANK(C3),"",C3)</f>
        <v>202</v>
      </c>
      <c r="H4" s="98">
        <f>IF(ISBLANK(C4),"",C4)</f>
        <v>258</v>
      </c>
      <c r="I4" s="98">
        <f>IF(ISBLANK(C5),"",C5)</f>
        <v>293</v>
      </c>
      <c r="J4" s="365"/>
    </row>
    <row r="5" spans="1:12" x14ac:dyDescent="0.25">
      <c r="A5" s="218">
        <v>2022</v>
      </c>
      <c r="B5" s="168">
        <v>1247</v>
      </c>
      <c r="C5" s="168">
        <v>293</v>
      </c>
      <c r="D5" s="168">
        <v>13.8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907</v>
      </c>
      <c r="H8" s="97">
        <f>IF(ISBLANK(B4),"",B4)</f>
        <v>1212</v>
      </c>
      <c r="I8" s="97">
        <f>IF(ISBLANK(B5),"",B5)</f>
        <v>1247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202</v>
      </c>
      <c r="H9" s="98">
        <f>IF(ISBLANK(C4),"",C4)</f>
        <v>258</v>
      </c>
      <c r="I9" s="98">
        <f>IF(ISBLANK(C5),"",C5)</f>
        <v>293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12.7</v>
      </c>
      <c r="H13" s="132">
        <f>IF(ISBLANK(D4),"",D4)</f>
        <v>14.8</v>
      </c>
      <c r="I13" s="132">
        <f>IF(ISBLANK(D5),"",D5)</f>
        <v>13.8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5990</v>
      </c>
      <c r="C4" s="110">
        <v>6260</v>
      </c>
      <c r="E4" s="29" t="s">
        <v>540</v>
      </c>
      <c r="F4" s="163">
        <f>B4/($B$22+$C$22)*100</f>
        <v>2.2178203158264993</v>
      </c>
      <c r="G4" s="163">
        <f>C4/($B$22+$C$22)*100</f>
        <v>2.317788844252735</v>
      </c>
      <c r="J4" s="29" t="s">
        <v>540</v>
      </c>
      <c r="K4" s="163">
        <f>G4</f>
        <v>2.317788844252735</v>
      </c>
    </row>
    <row r="5" spans="1:11" x14ac:dyDescent="0.25">
      <c r="A5" s="202" t="s">
        <v>541</v>
      </c>
      <c r="B5" s="212">
        <v>6289</v>
      </c>
      <c r="C5" s="160">
        <v>6650</v>
      </c>
      <c r="E5" s="29" t="s">
        <v>541</v>
      </c>
      <c r="F5" s="163">
        <f t="shared" ref="F5:G21" si="0">B5/($B$22+$C$22)*100</f>
        <v>2.3285262047133308</v>
      </c>
      <c r="G5" s="163">
        <f t="shared" si="0"/>
        <v>2.4621878297572986</v>
      </c>
      <c r="J5" s="29" t="s">
        <v>541</v>
      </c>
      <c r="K5" s="163">
        <f t="shared" ref="K5:K21" si="1">G5</f>
        <v>2.4621878297572986</v>
      </c>
    </row>
    <row r="6" spans="1:11" x14ac:dyDescent="0.25">
      <c r="A6" s="202" t="s">
        <v>542</v>
      </c>
      <c r="B6" s="212">
        <v>6322</v>
      </c>
      <c r="C6" s="160">
        <v>6632</v>
      </c>
      <c r="E6" s="29" t="s">
        <v>542</v>
      </c>
      <c r="F6" s="163">
        <f t="shared" si="0"/>
        <v>2.3407445804098712</v>
      </c>
      <c r="G6" s="163">
        <f t="shared" si="0"/>
        <v>2.4555232611955495</v>
      </c>
      <c r="J6" s="29" t="s">
        <v>542</v>
      </c>
      <c r="K6" s="163">
        <f t="shared" si="1"/>
        <v>2.4555232611955495</v>
      </c>
    </row>
    <row r="7" spans="1:11" x14ac:dyDescent="0.25">
      <c r="A7" s="202" t="s">
        <v>543</v>
      </c>
      <c r="B7" s="212">
        <v>7015</v>
      </c>
      <c r="C7" s="160">
        <v>7136</v>
      </c>
      <c r="E7" s="29" t="s">
        <v>543</v>
      </c>
      <c r="F7" s="163">
        <f t="shared" si="0"/>
        <v>2.5973304700372108</v>
      </c>
      <c r="G7" s="163">
        <f t="shared" si="0"/>
        <v>2.6421311809245238</v>
      </c>
      <c r="J7" s="29" t="s">
        <v>543</v>
      </c>
      <c r="K7" s="163">
        <f t="shared" si="1"/>
        <v>2.6421311809245238</v>
      </c>
    </row>
    <row r="8" spans="1:11" x14ac:dyDescent="0.25">
      <c r="A8" s="202" t="s">
        <v>544</v>
      </c>
      <c r="B8" s="212">
        <v>6486</v>
      </c>
      <c r="C8" s="160">
        <v>6791</v>
      </c>
      <c r="E8" s="29" t="s">
        <v>544</v>
      </c>
      <c r="F8" s="163">
        <f t="shared" si="0"/>
        <v>2.4014662050835849</v>
      </c>
      <c r="G8" s="163">
        <f t="shared" si="0"/>
        <v>2.514393616824333</v>
      </c>
      <c r="J8" s="29" t="s">
        <v>544</v>
      </c>
      <c r="K8" s="163">
        <f t="shared" si="1"/>
        <v>2.514393616824333</v>
      </c>
    </row>
    <row r="9" spans="1:11" x14ac:dyDescent="0.25">
      <c r="A9" s="202" t="s">
        <v>545</v>
      </c>
      <c r="B9" s="212">
        <v>7129</v>
      </c>
      <c r="C9" s="160">
        <v>7359</v>
      </c>
      <c r="E9" s="29" t="s">
        <v>545</v>
      </c>
      <c r="F9" s="163">
        <f t="shared" si="0"/>
        <v>2.6395394042616211</v>
      </c>
      <c r="G9" s="163">
        <f t="shared" si="0"/>
        <v>2.7246977803284151</v>
      </c>
      <c r="J9" s="29" t="s">
        <v>545</v>
      </c>
      <c r="K9" s="163">
        <f t="shared" si="1"/>
        <v>2.7246977803284151</v>
      </c>
    </row>
    <row r="10" spans="1:11" x14ac:dyDescent="0.25">
      <c r="A10" s="202" t="s">
        <v>546</v>
      </c>
      <c r="B10" s="212">
        <v>8155</v>
      </c>
      <c r="C10" s="160">
        <v>8202</v>
      </c>
      <c r="E10" s="29" t="s">
        <v>546</v>
      </c>
      <c r="F10" s="163">
        <f t="shared" si="0"/>
        <v>3.0194198122813187</v>
      </c>
      <c r="G10" s="163">
        <f t="shared" si="0"/>
        <v>3.0368217413036636</v>
      </c>
      <c r="J10" s="29" t="s">
        <v>546</v>
      </c>
      <c r="K10" s="163">
        <f t="shared" si="1"/>
        <v>3.0368217413036636</v>
      </c>
    </row>
    <row r="11" spans="1:11" x14ac:dyDescent="0.25">
      <c r="A11" s="202" t="s">
        <v>547</v>
      </c>
      <c r="B11" s="212">
        <v>8994</v>
      </c>
      <c r="C11" s="160">
        <v>9420</v>
      </c>
      <c r="E11" s="29" t="s">
        <v>547</v>
      </c>
      <c r="F11" s="163">
        <f t="shared" si="0"/>
        <v>3.330062758020623</v>
      </c>
      <c r="G11" s="163">
        <f t="shared" si="0"/>
        <v>3.487790880648685</v>
      </c>
      <c r="J11" s="29" t="s">
        <v>547</v>
      </c>
      <c r="K11" s="163">
        <f t="shared" si="1"/>
        <v>3.487790880648685</v>
      </c>
    </row>
    <row r="12" spans="1:11" x14ac:dyDescent="0.25">
      <c r="A12" s="202" t="s">
        <v>548</v>
      </c>
      <c r="B12" s="212">
        <v>9446</v>
      </c>
      <c r="C12" s="160">
        <v>9862</v>
      </c>
      <c r="E12" s="29" t="s">
        <v>548</v>
      </c>
      <c r="F12" s="163">
        <f t="shared" si="0"/>
        <v>3.4974174796823223</v>
      </c>
      <c r="G12" s="163">
        <f t="shared" si="0"/>
        <v>3.6514430642205236</v>
      </c>
      <c r="J12" s="29" t="s">
        <v>548</v>
      </c>
      <c r="K12" s="163">
        <f t="shared" si="1"/>
        <v>3.6514430642205236</v>
      </c>
    </row>
    <row r="13" spans="1:11" x14ac:dyDescent="0.25">
      <c r="A13" s="202" t="s">
        <v>549</v>
      </c>
      <c r="B13" s="212">
        <v>9445</v>
      </c>
      <c r="C13" s="160">
        <v>9495</v>
      </c>
      <c r="E13" s="29" t="s">
        <v>549</v>
      </c>
      <c r="F13" s="163">
        <f t="shared" si="0"/>
        <v>3.4970472258733363</v>
      </c>
      <c r="G13" s="163">
        <f t="shared" si="0"/>
        <v>3.5155599163226392</v>
      </c>
      <c r="J13" s="29" t="s">
        <v>549</v>
      </c>
      <c r="K13" s="163">
        <f t="shared" si="1"/>
        <v>3.5155599163226392</v>
      </c>
    </row>
    <row r="14" spans="1:11" x14ac:dyDescent="0.25">
      <c r="A14" s="202" t="s">
        <v>550</v>
      </c>
      <c r="B14" s="212">
        <v>8861</v>
      </c>
      <c r="C14" s="160">
        <v>8628</v>
      </c>
      <c r="E14" s="29" t="s">
        <v>550</v>
      </c>
      <c r="F14" s="163">
        <f t="shared" si="0"/>
        <v>3.2808190014254772</v>
      </c>
      <c r="G14" s="163">
        <f t="shared" si="0"/>
        <v>3.1945498639317256</v>
      </c>
      <c r="J14" s="29" t="s">
        <v>550</v>
      </c>
      <c r="K14" s="163">
        <f t="shared" si="1"/>
        <v>3.1945498639317256</v>
      </c>
    </row>
    <row r="15" spans="1:11" x14ac:dyDescent="0.25">
      <c r="A15" s="202" t="s">
        <v>551</v>
      </c>
      <c r="B15" s="212">
        <v>9206</v>
      </c>
      <c r="C15" s="160">
        <v>8418</v>
      </c>
      <c r="E15" s="29" t="s">
        <v>551</v>
      </c>
      <c r="F15" s="163">
        <f t="shared" si="0"/>
        <v>3.408556565525668</v>
      </c>
      <c r="G15" s="163">
        <f t="shared" si="0"/>
        <v>3.1167965640446527</v>
      </c>
      <c r="J15" s="29" t="s">
        <v>551</v>
      </c>
      <c r="K15" s="163">
        <f t="shared" si="1"/>
        <v>3.1167965640446527</v>
      </c>
    </row>
    <row r="16" spans="1:11" x14ac:dyDescent="0.25">
      <c r="A16" s="202" t="s">
        <v>552</v>
      </c>
      <c r="B16" s="212">
        <v>10690</v>
      </c>
      <c r="C16" s="160">
        <v>9373</v>
      </c>
      <c r="E16" s="29" t="s">
        <v>552</v>
      </c>
      <c r="F16" s="163">
        <f t="shared" si="0"/>
        <v>3.9580132180609811</v>
      </c>
      <c r="G16" s="163">
        <f t="shared" si="0"/>
        <v>3.4703889516263402</v>
      </c>
      <c r="J16" s="29" t="s">
        <v>552</v>
      </c>
      <c r="K16" s="163">
        <f t="shared" si="1"/>
        <v>3.4703889516263402</v>
      </c>
    </row>
    <row r="17" spans="1:11" x14ac:dyDescent="0.25">
      <c r="A17" s="202" t="s">
        <v>553</v>
      </c>
      <c r="B17" s="212">
        <v>12217</v>
      </c>
      <c r="C17" s="160">
        <v>10635</v>
      </c>
      <c r="E17" s="29" t="s">
        <v>553</v>
      </c>
      <c r="F17" s="163">
        <f t="shared" si="0"/>
        <v>4.5233907843826939</v>
      </c>
      <c r="G17" s="163">
        <f t="shared" si="0"/>
        <v>3.9376492585667471</v>
      </c>
      <c r="J17" s="29" t="s">
        <v>553</v>
      </c>
      <c r="K17" s="163">
        <f t="shared" si="1"/>
        <v>3.9376492585667471</v>
      </c>
    </row>
    <row r="18" spans="1:11" x14ac:dyDescent="0.25">
      <c r="A18" s="202" t="s">
        <v>554</v>
      </c>
      <c r="B18" s="212">
        <v>10080</v>
      </c>
      <c r="C18" s="160">
        <v>8237</v>
      </c>
      <c r="E18" s="29" t="s">
        <v>554</v>
      </c>
      <c r="F18" s="163">
        <f t="shared" si="0"/>
        <v>3.7321583945794843</v>
      </c>
      <c r="G18" s="163">
        <f t="shared" si="0"/>
        <v>3.049780624618176</v>
      </c>
      <c r="J18" s="29" t="s">
        <v>554</v>
      </c>
      <c r="K18" s="163">
        <f t="shared" si="1"/>
        <v>3.049780624618176</v>
      </c>
    </row>
    <row r="19" spans="1:11" x14ac:dyDescent="0.25">
      <c r="A19" s="202" t="s">
        <v>555</v>
      </c>
      <c r="B19" s="212">
        <v>5168</v>
      </c>
      <c r="C19" s="160">
        <v>3959</v>
      </c>
      <c r="E19" s="29" t="s">
        <v>555</v>
      </c>
      <c r="F19" s="163">
        <f t="shared" si="0"/>
        <v>1.913471684839958</v>
      </c>
      <c r="G19" s="163">
        <f t="shared" si="0"/>
        <v>1.4658348297758113</v>
      </c>
      <c r="J19" s="29" t="s">
        <v>555</v>
      </c>
      <c r="K19" s="163">
        <f t="shared" si="1"/>
        <v>1.4658348297758113</v>
      </c>
    </row>
    <row r="20" spans="1:11" x14ac:dyDescent="0.25">
      <c r="A20" s="202" t="s">
        <v>556</v>
      </c>
      <c r="B20" s="212">
        <v>4138</v>
      </c>
      <c r="C20" s="160">
        <v>2787</v>
      </c>
      <c r="E20" s="29" t="s">
        <v>556</v>
      </c>
      <c r="F20" s="163">
        <f t="shared" si="0"/>
        <v>1.5321102615843161</v>
      </c>
      <c r="G20" s="163">
        <f t="shared" si="0"/>
        <v>1.031897365644149</v>
      </c>
      <c r="J20" s="29" t="s">
        <v>556</v>
      </c>
      <c r="K20" s="163">
        <f t="shared" si="1"/>
        <v>1.031897365644149</v>
      </c>
    </row>
    <row r="21" spans="1:11" x14ac:dyDescent="0.25">
      <c r="A21" s="203" t="s">
        <v>557</v>
      </c>
      <c r="B21" s="72">
        <v>2855</v>
      </c>
      <c r="C21" s="111">
        <v>1755</v>
      </c>
      <c r="E21" s="31" t="s">
        <v>557</v>
      </c>
      <c r="F21" s="163">
        <f t="shared" si="0"/>
        <v>1.0570746246552012</v>
      </c>
      <c r="G21" s="163">
        <f t="shared" si="0"/>
        <v>0.64979543477053514</v>
      </c>
      <c r="J21" s="31" t="s">
        <v>557</v>
      </c>
      <c r="K21" s="210">
        <f t="shared" si="1"/>
        <v>0.64979543477053514</v>
      </c>
    </row>
    <row r="22" spans="1:11" x14ac:dyDescent="0.25">
      <c r="A22" s="309" t="s">
        <v>16</v>
      </c>
      <c r="B22" s="121">
        <f>SUM(B4:B21)</f>
        <v>138486</v>
      </c>
      <c r="C22" s="124">
        <f>SUM(C4:C21)</f>
        <v>131599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12254</v>
      </c>
      <c r="C3" s="110">
        <v>7288</v>
      </c>
      <c r="E3" s="297" t="s">
        <v>709</v>
      </c>
      <c r="F3" s="71">
        <v>51.62</v>
      </c>
      <c r="G3" s="71">
        <v>54.19</v>
      </c>
      <c r="K3" s="122" t="s">
        <v>16</v>
      </c>
      <c r="L3" s="71">
        <v>3.01</v>
      </c>
      <c r="M3" s="71">
        <v>2.68</v>
      </c>
    </row>
    <row r="4" spans="1:16" x14ac:dyDescent="0.25">
      <c r="A4" s="202" t="s">
        <v>704</v>
      </c>
      <c r="B4" s="212">
        <v>15822</v>
      </c>
      <c r="C4" s="160">
        <v>7801</v>
      </c>
      <c r="E4" s="298" t="s">
        <v>710</v>
      </c>
      <c r="F4" s="214">
        <v>40.47</v>
      </c>
      <c r="G4" s="214">
        <v>36.78</v>
      </c>
      <c r="K4" s="215" t="s">
        <v>212</v>
      </c>
      <c r="L4" s="214">
        <v>2.94</v>
      </c>
      <c r="M4" s="214">
        <v>2.6</v>
      </c>
      <c r="N4" s="211"/>
    </row>
    <row r="5" spans="1:16" x14ac:dyDescent="0.25">
      <c r="A5" s="202" t="s">
        <v>705</v>
      </c>
      <c r="B5" s="212">
        <v>13788</v>
      </c>
      <c r="C5" s="160">
        <v>5201</v>
      </c>
      <c r="E5" s="298" t="s">
        <v>711</v>
      </c>
      <c r="F5" s="214">
        <v>6.77</v>
      </c>
      <c r="G5" s="214">
        <v>7.68</v>
      </c>
      <c r="K5" s="123" t="s">
        <v>213</v>
      </c>
      <c r="L5" s="73">
        <v>3.13</v>
      </c>
      <c r="M5" s="73">
        <v>2.85</v>
      </c>
      <c r="N5" s="211"/>
    </row>
    <row r="6" spans="1:16" x14ac:dyDescent="0.25">
      <c r="A6" s="202" t="s">
        <v>706</v>
      </c>
      <c r="B6" s="212">
        <v>13495</v>
      </c>
      <c r="C6" s="160">
        <v>5076</v>
      </c>
      <c r="E6" s="298" t="s">
        <v>712</v>
      </c>
      <c r="F6" s="214">
        <v>0.9</v>
      </c>
      <c r="G6" s="214">
        <v>1.03</v>
      </c>
      <c r="K6" s="226"/>
      <c r="L6" s="164"/>
      <c r="M6" s="211"/>
    </row>
    <row r="7" spans="1:16" x14ac:dyDescent="0.25">
      <c r="A7" s="202" t="s">
        <v>707</v>
      </c>
      <c r="B7" s="212">
        <v>5266</v>
      </c>
      <c r="C7" s="160">
        <v>3409</v>
      </c>
      <c r="E7" s="299" t="s">
        <v>713</v>
      </c>
      <c r="F7" s="73">
        <v>0.24</v>
      </c>
      <c r="G7" s="73">
        <v>0.32</v>
      </c>
      <c r="K7" s="227"/>
      <c r="L7" s="211"/>
      <c r="M7" s="211"/>
    </row>
    <row r="8" spans="1:16" x14ac:dyDescent="0.25">
      <c r="A8" s="203" t="s">
        <v>708</v>
      </c>
      <c r="B8" s="72">
        <v>3625</v>
      </c>
      <c r="C8" s="111">
        <v>4071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22.188394325031968</v>
      </c>
      <c r="C13" s="301">
        <f>B3/SUM(B3:B8)*100</f>
        <v>19.072373540856031</v>
      </c>
      <c r="E13" s="217" t="s">
        <v>836</v>
      </c>
      <c r="F13" s="289">
        <f>IF(ISBLANK(F3),"",F3)</f>
        <v>51.62</v>
      </c>
      <c r="G13" s="289">
        <f>IF(ISBLANK(G3),"",G3)</f>
        <v>54.19</v>
      </c>
    </row>
    <row r="14" spans="1:16" x14ac:dyDescent="0.25">
      <c r="A14" s="220" t="s">
        <v>825</v>
      </c>
      <c r="B14" s="305">
        <f>C4/SUM(C3:C8)*100</f>
        <v>23.750228338306034</v>
      </c>
      <c r="C14" s="302">
        <f>B4/SUM(B3:B8)*100</f>
        <v>24.625680933852141</v>
      </c>
      <c r="E14" s="286" t="s">
        <v>837</v>
      </c>
      <c r="F14" s="290">
        <f t="shared" ref="F14:G17" si="0">IF(ISBLANK(F4),"",F4)</f>
        <v>40.47</v>
      </c>
      <c r="G14" s="290">
        <f t="shared" si="0"/>
        <v>36.78</v>
      </c>
    </row>
    <row r="15" spans="1:16" x14ac:dyDescent="0.25">
      <c r="A15" s="220" t="s">
        <v>826</v>
      </c>
      <c r="B15" s="305">
        <f>C5/SUM(C3:C8)*100</f>
        <v>15.834500395786396</v>
      </c>
      <c r="C15" s="302">
        <f>B5/SUM(B3:B8)*100</f>
        <v>21.459922178988329</v>
      </c>
      <c r="E15" s="286" t="s">
        <v>838</v>
      </c>
      <c r="F15" s="290">
        <f t="shared" si="0"/>
        <v>6.77</v>
      </c>
      <c r="G15" s="290">
        <f t="shared" si="0"/>
        <v>7.68</v>
      </c>
    </row>
    <row r="16" spans="1:16" x14ac:dyDescent="0.25">
      <c r="A16" s="220" t="s">
        <v>827</v>
      </c>
      <c r="B16" s="305">
        <f>C6/SUM(C3:C8)*100</f>
        <v>15.45393655239603</v>
      </c>
      <c r="C16" s="302">
        <f>B6/SUM(B3:B8)*100</f>
        <v>21.003891050583658</v>
      </c>
      <c r="E16" s="286" t="s">
        <v>839</v>
      </c>
      <c r="F16" s="290">
        <f t="shared" si="0"/>
        <v>0.9</v>
      </c>
      <c r="G16" s="290">
        <f t="shared" si="0"/>
        <v>1.03</v>
      </c>
    </row>
    <row r="17" spans="1:18" x14ac:dyDescent="0.25">
      <c r="A17" s="220" t="s">
        <v>828</v>
      </c>
      <c r="B17" s="305">
        <f>C7/SUM(C3:C8)*100</f>
        <v>10.378737136942092</v>
      </c>
      <c r="C17" s="302">
        <f>B7/SUM(B3:B8)*100</f>
        <v>8.1961089494163417</v>
      </c>
      <c r="E17" s="219" t="s">
        <v>840</v>
      </c>
      <c r="F17" s="291">
        <f t="shared" si="0"/>
        <v>0.24</v>
      </c>
      <c r="G17" s="291">
        <f t="shared" si="0"/>
        <v>0.32</v>
      </c>
    </row>
    <row r="18" spans="1:18" x14ac:dyDescent="0.25">
      <c r="A18" s="221" t="s">
        <v>829</v>
      </c>
      <c r="B18" s="306">
        <f>C8/SUM(C3:C8)*100</f>
        <v>12.394203251537478</v>
      </c>
      <c r="C18" s="303">
        <f>B8/SUM(B3:B8)*100</f>
        <v>5.6420233463035023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22.188394325031968</v>
      </c>
      <c r="C22" s="301">
        <f>C13</f>
        <v>19.072373540856031</v>
      </c>
    </row>
    <row r="23" spans="1:18" x14ac:dyDescent="0.25">
      <c r="A23" s="220" t="s">
        <v>831</v>
      </c>
      <c r="B23" s="305">
        <f t="shared" ref="B23:C27" si="1">B14</f>
        <v>23.750228338306034</v>
      </c>
      <c r="C23" s="302">
        <f t="shared" si="1"/>
        <v>24.625680933852141</v>
      </c>
    </row>
    <row r="24" spans="1:18" x14ac:dyDescent="0.25">
      <c r="A24" s="307" t="s">
        <v>832</v>
      </c>
      <c r="B24" s="305">
        <f t="shared" si="1"/>
        <v>15.834500395786396</v>
      </c>
      <c r="C24" s="302">
        <f t="shared" si="1"/>
        <v>21.459922178988329</v>
      </c>
    </row>
    <row r="25" spans="1:18" x14ac:dyDescent="0.25">
      <c r="A25" s="220" t="s">
        <v>833</v>
      </c>
      <c r="B25" s="305">
        <f t="shared" si="1"/>
        <v>15.45393655239603</v>
      </c>
      <c r="C25" s="302">
        <f t="shared" si="1"/>
        <v>21.003891050583658</v>
      </c>
    </row>
    <row r="26" spans="1:18" x14ac:dyDescent="0.25">
      <c r="A26" s="220" t="s">
        <v>834</v>
      </c>
      <c r="B26" s="305">
        <f t="shared" si="1"/>
        <v>10.378737136942092</v>
      </c>
      <c r="C26" s="302">
        <f t="shared" si="1"/>
        <v>8.1961089494163417</v>
      </c>
    </row>
    <row r="27" spans="1:18" x14ac:dyDescent="0.25">
      <c r="A27" s="308" t="s">
        <v>835</v>
      </c>
      <c r="B27" s="306">
        <f t="shared" si="1"/>
        <v>12.394203251537478</v>
      </c>
      <c r="C27" s="303">
        <f t="shared" si="1"/>
        <v>5.6420233463035023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19016</v>
      </c>
      <c r="C34" s="110">
        <v>8349</v>
      </c>
      <c r="E34" s="297" t="s">
        <v>709</v>
      </c>
      <c r="F34" s="71">
        <v>54.19</v>
      </c>
      <c r="G34" s="211"/>
      <c r="K34" s="122" t="s">
        <v>16</v>
      </c>
      <c r="L34" s="71">
        <v>2.68</v>
      </c>
      <c r="M34" s="211"/>
    </row>
    <row r="35" spans="1:16" x14ac:dyDescent="0.25">
      <c r="A35" s="202" t="s">
        <v>704</v>
      </c>
      <c r="B35" s="212">
        <v>18816</v>
      </c>
      <c r="C35" s="160">
        <v>7988</v>
      </c>
      <c r="E35" s="298" t="s">
        <v>710</v>
      </c>
      <c r="F35" s="214">
        <v>36.78</v>
      </c>
      <c r="G35" s="211"/>
      <c r="K35" s="215" t="s">
        <v>212</v>
      </c>
      <c r="L35" s="214">
        <v>2.6</v>
      </c>
      <c r="M35" s="211"/>
      <c r="N35" s="29" t="s">
        <v>876</v>
      </c>
    </row>
    <row r="36" spans="1:16" x14ac:dyDescent="0.25">
      <c r="A36" s="202" t="s">
        <v>705</v>
      </c>
      <c r="B36" s="212">
        <v>13469</v>
      </c>
      <c r="C36" s="160">
        <v>4797</v>
      </c>
      <c r="E36" s="298" t="s">
        <v>711</v>
      </c>
      <c r="F36" s="214">
        <v>7.68</v>
      </c>
      <c r="G36" s="211"/>
      <c r="K36" s="123" t="s">
        <v>213</v>
      </c>
      <c r="L36" s="73">
        <v>2.85</v>
      </c>
      <c r="M36" s="211"/>
      <c r="N36" s="288">
        <v>2022</v>
      </c>
    </row>
    <row r="37" spans="1:16" x14ac:dyDescent="0.25">
      <c r="A37" s="202" t="s">
        <v>706</v>
      </c>
      <c r="B37" s="212">
        <v>11225</v>
      </c>
      <c r="C37" s="160">
        <v>4050</v>
      </c>
      <c r="E37" s="298" t="s">
        <v>712</v>
      </c>
      <c r="F37" s="214">
        <v>1.03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4252</v>
      </c>
      <c r="C38" s="160">
        <v>2582</v>
      </c>
      <c r="E38" s="299" t="s">
        <v>713</v>
      </c>
      <c r="F38" s="73">
        <v>0.32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2657</v>
      </c>
      <c r="C39" s="111">
        <v>2944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27.186584174535984</v>
      </c>
      <c r="C44" s="301">
        <f>B34/SUM(B34:B39)*100</f>
        <v>27.386764599985597</v>
      </c>
      <c r="E44" s="217" t="s">
        <v>836</v>
      </c>
      <c r="F44" s="289">
        <f>IF(ISBLANK(F34),"",F34)</f>
        <v>54.19</v>
      </c>
    </row>
    <row r="45" spans="1:16" x14ac:dyDescent="0.25">
      <c r="A45" s="220" t="s">
        <v>825</v>
      </c>
      <c r="B45" s="305">
        <f>C35/SUM(C34:C39)*100</f>
        <v>26.01107131227613</v>
      </c>
      <c r="C45" s="302">
        <f>B35/SUM(B34:B39)*100</f>
        <v>27.098725426658028</v>
      </c>
      <c r="E45" s="286" t="s">
        <v>837</v>
      </c>
      <c r="F45" s="290">
        <f t="shared" ref="F45:F48" si="2">IF(ISBLANK(F35),"",F35)</f>
        <v>36.78</v>
      </c>
    </row>
    <row r="46" spans="1:16" x14ac:dyDescent="0.25">
      <c r="A46" s="220" t="s">
        <v>826</v>
      </c>
      <c r="B46" s="305">
        <f>C36/SUM(C34:C39)*100</f>
        <v>15.620319114295016</v>
      </c>
      <c r="C46" s="302">
        <f>B36/SUM(B34:B39)*100</f>
        <v>19.397998127745371</v>
      </c>
      <c r="E46" s="286" t="s">
        <v>838</v>
      </c>
      <c r="F46" s="290">
        <f t="shared" si="2"/>
        <v>7.68</v>
      </c>
    </row>
    <row r="47" spans="1:16" x14ac:dyDescent="0.25">
      <c r="A47" s="220" t="s">
        <v>827</v>
      </c>
      <c r="B47" s="305">
        <f>C37/SUM(C34:C39)*100</f>
        <v>13.187886681862585</v>
      </c>
      <c r="C47" s="302">
        <f>B37/SUM(B34:B39)*100</f>
        <v>16.16619860301001</v>
      </c>
      <c r="E47" s="286" t="s">
        <v>839</v>
      </c>
      <c r="F47" s="290">
        <f t="shared" si="2"/>
        <v>1.03</v>
      </c>
    </row>
    <row r="48" spans="1:16" x14ac:dyDescent="0.25">
      <c r="A48" s="220" t="s">
        <v>828</v>
      </c>
      <c r="B48" s="305">
        <f>C38/SUM(C34:C39)*100</f>
        <v>8.4076847932269612</v>
      </c>
      <c r="C48" s="302">
        <f>B38/SUM(B34:B39)*100</f>
        <v>6.1237128249441923</v>
      </c>
      <c r="E48" s="219" t="s">
        <v>840</v>
      </c>
      <c r="F48" s="291">
        <f t="shared" si="2"/>
        <v>0.32</v>
      </c>
    </row>
    <row r="49" spans="1:3" x14ac:dyDescent="0.25">
      <c r="A49" s="221" t="s">
        <v>829</v>
      </c>
      <c r="B49" s="306">
        <f>C39/SUM(C34:C39)*100</f>
        <v>9.5864539238033224</v>
      </c>
      <c r="C49" s="303">
        <f>B39/SUM(B34:B39)*100</f>
        <v>3.8266004176568016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27.186584174535984</v>
      </c>
      <c r="C53" s="301">
        <f>C44</f>
        <v>27.386764599985597</v>
      </c>
    </row>
    <row r="54" spans="1:3" x14ac:dyDescent="0.25">
      <c r="A54" s="220" t="s">
        <v>831</v>
      </c>
      <c r="B54" s="305">
        <f t="shared" ref="B54:C54" si="3">B45</f>
        <v>26.01107131227613</v>
      </c>
      <c r="C54" s="302">
        <f t="shared" si="3"/>
        <v>27.098725426658028</v>
      </c>
    </row>
    <row r="55" spans="1:3" x14ac:dyDescent="0.25">
      <c r="A55" s="307" t="s">
        <v>832</v>
      </c>
      <c r="B55" s="305">
        <f t="shared" ref="B55:C55" si="4">B46</f>
        <v>15.620319114295016</v>
      </c>
      <c r="C55" s="302">
        <f t="shared" si="4"/>
        <v>19.397998127745371</v>
      </c>
    </row>
    <row r="56" spans="1:3" x14ac:dyDescent="0.25">
      <c r="A56" s="220" t="s">
        <v>833</v>
      </c>
      <c r="B56" s="305">
        <f t="shared" ref="B56:C56" si="5">B47</f>
        <v>13.187886681862585</v>
      </c>
      <c r="C56" s="302">
        <f t="shared" si="5"/>
        <v>16.16619860301001</v>
      </c>
    </row>
    <row r="57" spans="1:3" x14ac:dyDescent="0.25">
      <c r="A57" s="220" t="s">
        <v>834</v>
      </c>
      <c r="B57" s="305">
        <f t="shared" ref="B57:C57" si="6">B48</f>
        <v>8.4076847932269612</v>
      </c>
      <c r="C57" s="302">
        <f t="shared" si="6"/>
        <v>6.1237128249441923</v>
      </c>
    </row>
    <row r="58" spans="1:3" x14ac:dyDescent="0.25">
      <c r="A58" s="308" t="s">
        <v>835</v>
      </c>
      <c r="B58" s="306">
        <f t="shared" ref="B58:C58" si="7">B49</f>
        <v>9.5864539238033224</v>
      </c>
      <c r="C58" s="303">
        <f t="shared" si="7"/>
        <v>3.8266004176568016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2024-04-25T06:19:16Z</dcterms:modified>
</cp:coreProperties>
</file>